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hidePivotFieldList="1"/>
  <mc:AlternateContent xmlns:mc="http://schemas.openxmlformats.org/markup-compatibility/2006">
    <mc:Choice Requires="x15">
      <x15ac:absPath xmlns:x15ac="http://schemas.microsoft.com/office/spreadsheetml/2010/11/ac" url="G:\Shared drives\Sustainability\DRT\"/>
    </mc:Choice>
  </mc:AlternateContent>
  <xr:revisionPtr revIDLastSave="0" documentId="13_ncr:1_{8F41041F-8BF5-4A72-965B-DDC384302F48}" xr6:coauthVersionLast="47" xr6:coauthVersionMax="47" xr10:uidLastSave="{00000000-0000-0000-0000-000000000000}"/>
  <bookViews>
    <workbookView xWindow="-27315" yWindow="-3855" windowWidth="25050" windowHeight="14340" tabRatio="680" xr2:uid="{00000000-000D-0000-FFFF-FFFF00000000}"/>
  </bookViews>
  <sheets>
    <sheet name="Landscape Materials" sheetId="1" r:id="rId1"/>
    <sheet name="Scoresheet" sheetId="2" r:id="rId2"/>
    <sheet name="Moab City Approved Plant List" sheetId="3" r:id="rId3"/>
    <sheet name="Plant size reference" sheetId="4" r:id="rId4"/>
  </sheets>
  <definedNames>
    <definedName name="CommonName">PlantList[Plant Name]</definedName>
    <definedName name="PlantType">PlantList[Plant Type (Trees, Shrubs, Grasses, Forbs, Cacti, etc.)]</definedName>
    <definedName name="SciName">PlantList[Scientific Name]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2" l="1"/>
  <c r="C26" i="1"/>
  <c r="D26" i="1"/>
  <c r="E26" i="1"/>
  <c r="C27" i="1"/>
  <c r="D27" i="1"/>
  <c r="E27" i="1"/>
  <c r="C25" i="1"/>
  <c r="D25" i="1"/>
  <c r="E25" i="1"/>
  <c r="E6" i="1"/>
  <c r="E7" i="1"/>
  <c r="E8" i="1"/>
  <c r="E9" i="1"/>
  <c r="E10" i="1"/>
  <c r="E11" i="1"/>
  <c r="E12" i="1"/>
  <c r="E13" i="1"/>
  <c r="E14" i="1"/>
  <c r="E15" i="1"/>
  <c r="E16" i="1"/>
  <c r="E17" i="1"/>
  <c r="E18" i="1"/>
  <c r="E19" i="1"/>
  <c r="E20" i="1"/>
  <c r="E21" i="1"/>
  <c r="E22" i="1"/>
  <c r="E23" i="1"/>
  <c r="E24" i="1"/>
  <c r="E28" i="1"/>
  <c r="B16" i="2"/>
  <c r="B18" i="2"/>
  <c r="D24" i="1"/>
  <c r="D28" i="1"/>
  <c r="C24" i="1"/>
  <c r="C28" i="1"/>
  <c r="C23" i="1"/>
  <c r="D23" i="1"/>
  <c r="D22" i="1"/>
  <c r="C22" i="1"/>
  <c r="C15" i="1"/>
  <c r="D15" i="1"/>
  <c r="C9" i="1"/>
  <c r="D9" i="1"/>
  <c r="A6" i="4" l="1"/>
  <c r="B6" i="2"/>
  <c r="D6" i="2" s="1"/>
  <c r="D6" i="1"/>
  <c r="D7" i="1"/>
  <c r="D8" i="1"/>
  <c r="D10" i="1"/>
  <c r="D11" i="1"/>
  <c r="D12" i="1"/>
  <c r="D13" i="1"/>
  <c r="D14" i="1"/>
  <c r="D16" i="1"/>
  <c r="D17" i="1"/>
  <c r="D18" i="1"/>
  <c r="D19" i="1"/>
  <c r="D20" i="1"/>
  <c r="D21" i="1"/>
  <c r="C6" i="1"/>
  <c r="C7" i="1"/>
  <c r="C8" i="1"/>
  <c r="C10" i="1"/>
  <c r="C11" i="1"/>
  <c r="C12" i="1"/>
  <c r="C13" i="1"/>
  <c r="C14" i="1"/>
  <c r="C16" i="1"/>
  <c r="C17" i="1"/>
  <c r="C18" i="1"/>
  <c r="C19" i="1"/>
  <c r="C20" i="1"/>
  <c r="C21" i="1"/>
  <c r="A7" i="4"/>
  <c r="A8" i="4"/>
  <c r="A9" i="4"/>
  <c r="A5" i="4"/>
  <c r="A4" i="4"/>
  <c r="A3" i="4"/>
  <c r="B11" i="2" l="1"/>
  <c r="D11" i="2" s="1"/>
  <c r="B10" i="2"/>
  <c r="D10" i="2" s="1"/>
  <c r="B4" i="2"/>
  <c r="B7" i="2"/>
  <c r="D7" i="2" s="1"/>
  <c r="B3" i="2"/>
  <c r="D3" i="2" s="1"/>
  <c r="B13" i="2"/>
  <c r="D13" i="2" s="1"/>
  <c r="B9" i="2"/>
  <c r="D9" i="2" s="1"/>
  <c r="B17" i="2"/>
  <c r="B5" i="2"/>
  <c r="D5" i="2" s="1"/>
  <c r="B8" i="2"/>
  <c r="D8" i="2" s="1"/>
  <c r="B12" i="2"/>
  <c r="D12" i="2" s="1"/>
  <c r="D16" i="2" l="1"/>
  <c r="D18" i="2"/>
  <c r="D4" i="2"/>
  <c r="D15" i="2" l="1"/>
  <c r="D1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Alexi Lamm</author>
  </authors>
  <commentList>
    <comment ref="D15" authorId="0" shapeId="0" xr:uid="{00000000-0006-0000-0100-000001000000}">
      <text>
        <r>
          <rPr>
            <sz val="11"/>
            <color theme="1"/>
            <rFont val="Calibri"/>
            <family val="2"/>
            <scheme val="minor"/>
          </rPr>
          <t>This is the percentage of the landscape estimated to be covered by landscape material. It is automatically calculated as you enter values into the worksheet. A green fill in the cell indicates that the cover may meet the 25% threshold, pending review by city staff.</t>
        </r>
      </text>
    </comment>
    <comment ref="D16" authorId="1" shapeId="0" xr:uid="{09EEBEC0-A70D-4248-9442-64A5479A05A2}">
      <text>
        <r>
          <rPr>
            <sz val="9"/>
            <color indexed="81"/>
            <rFont val="Tahoma"/>
            <family val="2"/>
          </rPr>
          <t xml:space="preserve">All grasses and groundcovers must be on the City's Approved Plant List. A green fill indicates that the landscape may meet the criteria, pending review by city staff.
</t>
        </r>
      </text>
    </comment>
    <comment ref="D17" authorId="1" shapeId="0" xr:uid="{8581841C-5F68-46EF-A832-1D968951BC8B}">
      <text>
        <r>
          <rPr>
            <sz val="9"/>
            <color indexed="81"/>
            <rFont val="Tahoma"/>
            <family val="2"/>
          </rPr>
          <t>Ninety percent (90%) of all trees, shrubs, and forbs must be on the City's Approved Plant List by count OR spread. A green fill indicates that the landscape may meet the criteria, pending review by city staff.</t>
        </r>
      </text>
    </comment>
  </commentList>
</comments>
</file>

<file path=xl/sharedStrings.xml><?xml version="1.0" encoding="utf-8"?>
<sst xmlns="http://schemas.openxmlformats.org/spreadsheetml/2006/main" count="3154" uniqueCount="933">
  <si>
    <t>Select Plant</t>
  </si>
  <si>
    <t>Forbs</t>
  </si>
  <si>
    <t>Arizona Bluestar / Amsonia</t>
  </si>
  <si>
    <t xml:space="preserve">Blanket Flower </t>
  </si>
  <si>
    <t>Grasses</t>
  </si>
  <si>
    <t>Great Basin Wildrye</t>
  </si>
  <si>
    <t>Banana Yucca</t>
  </si>
  <si>
    <t>Turf and ground covers</t>
  </si>
  <si>
    <t>Small plant, 1"-24" at maturity</t>
  </si>
  <si>
    <t>Medium plant, 25" -47" at maturity</t>
  </si>
  <si>
    <t>Medium trees, canopy spread 16' to 24'</t>
  </si>
  <si>
    <t>Large Trees, canopy spread of 25' or more</t>
  </si>
  <si>
    <t>Landscaping in food cultivation</t>
  </si>
  <si>
    <r>
      <rPr>
        <b/>
        <sz val="11"/>
        <color theme="1"/>
        <rFont val="Calibri"/>
        <family val="2"/>
      </rPr>
      <t xml:space="preserve">Plant totals
</t>
    </r>
    <r>
      <rPr>
        <sz val="11"/>
        <color theme="1"/>
        <rFont val="Calibri"/>
        <family val="2"/>
      </rPr>
      <t>(will autopopulate)</t>
    </r>
  </si>
  <si>
    <t>Units</t>
  </si>
  <si>
    <t>square feet</t>
  </si>
  <si>
    <t>Cool season turf (medium to high water)</t>
  </si>
  <si>
    <t>Small plant</t>
  </si>
  <si>
    <t>plants</t>
  </si>
  <si>
    <t>Medium plants</t>
  </si>
  <si>
    <t>Large plants</t>
  </si>
  <si>
    <t>Small trees</t>
  </si>
  <si>
    <t>trees</t>
  </si>
  <si>
    <t>Medium trees</t>
  </si>
  <si>
    <t>Large trees</t>
  </si>
  <si>
    <t>Scientific Name</t>
  </si>
  <si>
    <t>Blooming (non-blooming, spring, summer, fall)</t>
  </si>
  <si>
    <t>Annual (A) / Perennial (P)</t>
  </si>
  <si>
    <t>Notes</t>
  </si>
  <si>
    <t>Source</t>
  </si>
  <si>
    <t>Yucca baccata</t>
  </si>
  <si>
    <t>non-irrigated/very-low</t>
  </si>
  <si>
    <t>N</t>
  </si>
  <si>
    <t>spring, summer</t>
  </si>
  <si>
    <t>P</t>
  </si>
  <si>
    <t>yuccas have very special pollinators</t>
  </si>
  <si>
    <t>https://revegmoab.com/234850-2/</t>
  </si>
  <si>
    <t>Beavertail Cactus</t>
  </si>
  <si>
    <t>Opuntia basilaris</t>
  </si>
  <si>
    <t>summer</t>
  </si>
  <si>
    <t>https://conservationgardenpark.org/plants/</t>
  </si>
  <si>
    <t>Claret Cup (Hedgehog) Cactus</t>
  </si>
  <si>
    <t>Echinomastus triglochidiatus</t>
  </si>
  <si>
    <t>spring</t>
  </si>
  <si>
    <t>Fish Hook Cactus</t>
  </si>
  <si>
    <t>Sclerocactus whipplei</t>
  </si>
  <si>
    <t>Grizzlybear Pricklypear</t>
  </si>
  <si>
    <t>Opuntia polyacantha var. erinacea</t>
  </si>
  <si>
    <t>Spring</t>
  </si>
  <si>
    <t>Harriman Yucca</t>
  </si>
  <si>
    <t>Yucca harrimaniae</t>
  </si>
  <si>
    <t>Navajo Yucca</t>
  </si>
  <si>
    <t>Yucca baileyi</t>
  </si>
  <si>
    <t>Plains Pricklypear</t>
  </si>
  <si>
    <t xml:space="preserve">Opuntia polyacantha </t>
  </si>
  <si>
    <t>Prickly Pear Cactus</t>
  </si>
  <si>
    <t>Opuntia ssp</t>
  </si>
  <si>
    <t>There are many local varieties</t>
  </si>
  <si>
    <t>Soaptree Yucca</t>
  </si>
  <si>
    <t>Yucca elata</t>
  </si>
  <si>
    <t>tree forming yucca</t>
  </si>
  <si>
    <t>Tulip Pricklypear</t>
  </si>
  <si>
    <t>Opuntia phaeacantha</t>
  </si>
  <si>
    <t>Utah Agave</t>
  </si>
  <si>
    <t>Agave utahensis</t>
  </si>
  <si>
    <t>hard to find, very slow grower</t>
  </si>
  <si>
    <t>Amsonia tomentosa</t>
  </si>
  <si>
    <t>spring, fall</t>
  </si>
  <si>
    <t>Bridges' Penstemon</t>
  </si>
  <si>
    <t>Penstemon rostriflorus</t>
  </si>
  <si>
    <t>Daisy, Sundancer</t>
  </si>
  <si>
    <t>Hymenoxys acaulis</t>
  </si>
  <si>
    <t xml:space="preserve">Mirabilis multiflora </t>
  </si>
  <si>
    <t>summer, fall</t>
  </si>
  <si>
    <t xml:space="preserve">Desert Marigold </t>
  </si>
  <si>
    <t>Baileya multiradiata</t>
  </si>
  <si>
    <t>Fendler's Sundrops</t>
  </si>
  <si>
    <t>Calylophus hartwegii ssp. Fendleri</t>
  </si>
  <si>
    <t>Fire Chalice</t>
  </si>
  <si>
    <t>Globemallow</t>
  </si>
  <si>
    <t>Sphaeralcea ssp</t>
  </si>
  <si>
    <t>Golden Catspaw</t>
  </si>
  <si>
    <t>Cryptantha flava</t>
  </si>
  <si>
    <t>Gooseberry-Leaf Globemallow</t>
  </si>
  <si>
    <t>Sphaeralcea grossulariifolia</t>
  </si>
  <si>
    <t>Greenstem Paperflower</t>
  </si>
  <si>
    <t>Psilostrophe sparsiflora</t>
  </si>
  <si>
    <t>James Buckwheat</t>
  </si>
  <si>
    <t>Eriogonum jamesii</t>
  </si>
  <si>
    <t>Littlecup Penstemon</t>
  </si>
  <si>
    <t>Penstemon sepalulus</t>
  </si>
  <si>
    <t>Littleleaf Pussytoes</t>
  </si>
  <si>
    <t>Antennaria parvifolia</t>
  </si>
  <si>
    <t>Mexican Hat</t>
  </si>
  <si>
    <t>Ratibida columnifera</t>
  </si>
  <si>
    <t>Moonflower</t>
  </si>
  <si>
    <t>Datura wrightii</t>
  </si>
  <si>
    <t>A</t>
  </si>
  <si>
    <t>Munroe Globemallow</t>
  </si>
  <si>
    <t>Sphaeralcea munroana</t>
  </si>
  <si>
    <t>Navajo Tea</t>
  </si>
  <si>
    <t>Thelesperma ambiguum</t>
  </si>
  <si>
    <t>Paperflower</t>
  </si>
  <si>
    <t>Psilostrophe tagetina</t>
  </si>
  <si>
    <t>Prickly Poppy</t>
  </si>
  <si>
    <t>Argemone polyanthemos</t>
  </si>
  <si>
    <t>Primrose, Longstem Evening</t>
  </si>
  <si>
    <t>Oenothera longissima</t>
  </si>
  <si>
    <t>Prince's Plume</t>
  </si>
  <si>
    <t>Stanleya pinnata</t>
  </si>
  <si>
    <t>Rimrock Buckwheat</t>
  </si>
  <si>
    <t>Eriogonum corymbosum</t>
  </si>
  <si>
    <t>also called crispleaf buckwheat</t>
  </si>
  <si>
    <t>Rocky Mountain Beeplant</t>
  </si>
  <si>
    <t>Cleome serrulata / lutea</t>
  </si>
  <si>
    <t>purple or yellow</t>
  </si>
  <si>
    <t>Rough Mules Ears</t>
  </si>
  <si>
    <t>Wyethia scabra</t>
  </si>
  <si>
    <t>Abronia fragrans</t>
  </si>
  <si>
    <t>Showy Milkweed</t>
  </si>
  <si>
    <t xml:space="preserve">Asclepias speciosa Torr. </t>
  </si>
  <si>
    <t>Sol Dancer Daisy</t>
  </si>
  <si>
    <t>Tetraneuris acaulis var. arizonica 'Sol Dancer'</t>
  </si>
  <si>
    <t>spring, summer, fall</t>
  </si>
  <si>
    <t>Sulfur Flowered Buckwheat</t>
  </si>
  <si>
    <t xml:space="preserve">Eriogonum umbellatum </t>
  </si>
  <si>
    <t>Utah Daisy</t>
  </si>
  <si>
    <t>Erigeron utahensis var. utahensis</t>
  </si>
  <si>
    <t>Venus Penstemon</t>
  </si>
  <si>
    <t>Penstemon venustus</t>
  </si>
  <si>
    <t>Western Sundancer Daisy</t>
  </si>
  <si>
    <t>Tetraneuris (Hymenoxys) acaulis v. ivensiana</t>
  </si>
  <si>
    <t>Arizona Columbine</t>
  </si>
  <si>
    <t>Aquilegia desertorum</t>
  </si>
  <si>
    <t>low</t>
  </si>
  <si>
    <t>Bloody Cranesbill</t>
  </si>
  <si>
    <t>Geranium sanguineum</t>
  </si>
  <si>
    <t>Blue Sage</t>
  </si>
  <si>
    <t>Salvia azurea</t>
  </si>
  <si>
    <t>Astragalkus chamaeleuce</t>
  </si>
  <si>
    <t>https://www.wildflower.org/plants/combo.php?start=10&amp;distribution=UT&amp;light_sun=1&amp;moist_dry=1&amp;1&amp;pagecount=15</t>
  </si>
  <si>
    <t>Desert Onion Lily</t>
  </si>
  <si>
    <t>Allium macropetalum</t>
  </si>
  <si>
    <t>https://www.wildflower.org/plants/combo.php?start=10&amp;distribution=UT&amp;light_sun=1&amp;moist_dry=1&amp;1&amp;pagecount=10</t>
  </si>
  <si>
    <t>Abronia villosa</t>
  </si>
  <si>
    <t>Firecracker Penstemon</t>
  </si>
  <si>
    <t>Penstemon eatonii</t>
  </si>
  <si>
    <t>Gaura spp</t>
  </si>
  <si>
    <t>Gaura lindheimeiri</t>
  </si>
  <si>
    <t>Indian Milkvetch</t>
  </si>
  <si>
    <t>Astragalus australis</t>
  </si>
  <si>
    <t>https://www.wildflower.org/plants/combo.php?start=10&amp;distribution=UT&amp;light_sun=1&amp;moist_dry=1&amp;1&amp;pagecount=13</t>
  </si>
  <si>
    <t>Intermountain White Wand Flower</t>
  </si>
  <si>
    <t>Gaura (Oenothera) lindheimeri 'Intermountain Beauty'</t>
  </si>
  <si>
    <t>Longleaf Phlox</t>
  </si>
  <si>
    <t>Phlox longifolia</t>
  </si>
  <si>
    <t>Mohave Lotus</t>
  </si>
  <si>
    <t>Lotus rigidus</t>
  </si>
  <si>
    <t xml:space="preserve">Orange Butterflyweed </t>
  </si>
  <si>
    <t>Ascepia tuberosa</t>
  </si>
  <si>
    <t xml:space="preserve">summer </t>
  </si>
  <si>
    <t>Palmers Penstemon</t>
  </si>
  <si>
    <t>Penstemon palmerii</t>
  </si>
  <si>
    <t>will turn annual with too much water</t>
  </si>
  <si>
    <t>Pink Funnel Lily</t>
  </si>
  <si>
    <t>Androstephium breviflorum</t>
  </si>
  <si>
    <t>Prairie Smoke Avens</t>
  </si>
  <si>
    <t>Geum triflorum</t>
  </si>
  <si>
    <t>Purple Locoweed</t>
  </si>
  <si>
    <t>Oxytropis lambertii</t>
  </si>
  <si>
    <t>very hard to find, and fussy to grow</t>
  </si>
  <si>
    <t xml:space="preserve">Rocky Mountain Penstemon </t>
  </si>
  <si>
    <t>Penstemon strictus</t>
  </si>
  <si>
    <t xml:space="preserve">Scarlet Gillia </t>
  </si>
  <si>
    <t>Ipomopsis aggregata</t>
  </si>
  <si>
    <t>Snowy Goldeneye</t>
  </si>
  <si>
    <t>Viguiera multiflora</t>
  </si>
  <si>
    <t>Sunflower</t>
  </si>
  <si>
    <t>Helianthus ssp</t>
  </si>
  <si>
    <t>there are many different sunflowers</t>
  </si>
  <si>
    <t>Textile Onion</t>
  </si>
  <si>
    <t>Allium textile</t>
  </si>
  <si>
    <t>Tower Rockcress</t>
  </si>
  <si>
    <t>Arabis glabra</t>
  </si>
  <si>
    <t>https://www.wildflower.org/plants/combo.php?start=10&amp;distribution=UT&amp;light_sun=1&amp;moist_dry=1&amp;1&amp;pagecount=12</t>
  </si>
  <si>
    <t>Twinpod</t>
  </si>
  <si>
    <t>Menodora longiflora</t>
  </si>
  <si>
    <t xml:space="preserve">Aster </t>
  </si>
  <si>
    <t>Machaeranthera bigelovii</t>
  </si>
  <si>
    <t>fall</t>
  </si>
  <si>
    <t xml:space="preserve">Black Eyed Susan </t>
  </si>
  <si>
    <t>Rudbeckia hirta - pulcherrima</t>
  </si>
  <si>
    <t>Butterfly Weed</t>
  </si>
  <si>
    <t>Asclepias tuberosa</t>
  </si>
  <si>
    <t>Canadian Milkvetch</t>
  </si>
  <si>
    <t>Astragalus canadensis</t>
  </si>
  <si>
    <t>https://www.wildflower.org/plants/combo.php?start=10&amp;distribution=UT&amp;light_sun=1&amp;moist_dry=1&amp;1&amp;pagecount=14</t>
  </si>
  <si>
    <t>Coralberry</t>
  </si>
  <si>
    <t>Monkey Flower</t>
  </si>
  <si>
    <t>Mimulus ssp</t>
  </si>
  <si>
    <t>can be hard to grow here</t>
  </si>
  <si>
    <t>Pincushion Flower</t>
  </si>
  <si>
    <t>Chaenactis fremontii</t>
  </si>
  <si>
    <t>Purple coneflower</t>
  </si>
  <si>
    <t>Echinacea purpurea</t>
  </si>
  <si>
    <t>Shade</t>
  </si>
  <si>
    <t>Rockcress</t>
  </si>
  <si>
    <t>B</t>
  </si>
  <si>
    <t>Showy Goldeneye</t>
  </si>
  <si>
    <t>Heliomeris multiflora</t>
  </si>
  <si>
    <t>Tansyleaf Aster</t>
  </si>
  <si>
    <t xml:space="preserve">Machaeranthera tanacetifolia </t>
  </si>
  <si>
    <t>Wild Hollyhock</t>
  </si>
  <si>
    <t>Iliamna rivularis</t>
  </si>
  <si>
    <t>Windflower</t>
  </si>
  <si>
    <t>Anemone multifida</t>
  </si>
  <si>
    <t>Dogbane</t>
  </si>
  <si>
    <t>Apocynum cannabinum</t>
  </si>
  <si>
    <t>Milkweed/Butterfly weed</t>
  </si>
  <si>
    <t>Asclepias spp.</t>
  </si>
  <si>
    <t xml:space="preserve">Western yarrow </t>
  </si>
  <si>
    <t>Achillea millefolium v occidentalis</t>
  </si>
  <si>
    <t xml:space="preserve">P </t>
  </si>
  <si>
    <t>Beebalm</t>
  </si>
  <si>
    <t>Monarda fistulosa</t>
  </si>
  <si>
    <t>high</t>
  </si>
  <si>
    <t>Columbine</t>
  </si>
  <si>
    <t>Aquilegia ssp</t>
  </si>
  <si>
    <t xml:space="preserve">spring, summer </t>
  </si>
  <si>
    <t>Goldenrod</t>
  </si>
  <si>
    <t xml:space="preserve">Solidago spp. </t>
  </si>
  <si>
    <t>Primrose, Fragrant Evening</t>
  </si>
  <si>
    <t>Oenothera caespitosa</t>
  </si>
  <si>
    <t>Spider Wort</t>
  </si>
  <si>
    <t>Tradescantia occidentalis</t>
  </si>
  <si>
    <t>generally needs some water</t>
  </si>
  <si>
    <t>Blackfoot Daisy</t>
  </si>
  <si>
    <t>Melampodium leucanthum</t>
  </si>
  <si>
    <t xml:space="preserve">Blue Flax </t>
  </si>
  <si>
    <t>Linum perenne</t>
  </si>
  <si>
    <t xml:space="preserve">spring, summer, fall </t>
  </si>
  <si>
    <t>Blue Hills, May Night Salvia</t>
  </si>
  <si>
    <t>Salvia x sylvestris</t>
  </si>
  <si>
    <t>lots of new varieties</t>
  </si>
  <si>
    <t>Catmint</t>
  </si>
  <si>
    <t>Nepeta faassenii</t>
  </si>
  <si>
    <t>Berlandiera lyrata</t>
  </si>
  <si>
    <t>Liatris punctata</t>
  </si>
  <si>
    <t>Hooker's Balsamroot</t>
  </si>
  <si>
    <t>Balsamorhiza hookeri</t>
  </si>
  <si>
    <t>https://www.wildflower.org/plants/combo.php?start=10&amp;distribution=UT&amp;light_sun=1&amp;moist_dry=1&amp;1&amp;pagecount=17</t>
  </si>
  <si>
    <t>Oriental Poppy</t>
  </si>
  <si>
    <t xml:space="preserve">Papaver orientale </t>
  </si>
  <si>
    <t xml:space="preserve">Phlox </t>
  </si>
  <si>
    <t>Phlox diffusa</t>
  </si>
  <si>
    <t>there is a native desert phlox as well</t>
  </si>
  <si>
    <t xml:space="preserve">Prairie Zinnia </t>
  </si>
  <si>
    <t>Zinnia grandiflora</t>
  </si>
  <si>
    <t>Dalea purpurea</t>
  </si>
  <si>
    <t>there is a local native dalea</t>
  </si>
  <si>
    <t>Rock Sandwort</t>
  </si>
  <si>
    <t>Arenaria alfacarensis</t>
  </si>
  <si>
    <t>Sedums</t>
  </si>
  <si>
    <t>Sedum ssp</t>
  </si>
  <si>
    <t>Western Pearly Everlasting</t>
  </si>
  <si>
    <t>Anaphalis margaritacea</t>
  </si>
  <si>
    <t>https://www.wildflower.org/plants/combo.php?start=10&amp;distribution=UT&amp;light_sun=1&amp;moist_dry=1&amp;1&amp;pagecount=11</t>
  </si>
  <si>
    <t>Ajuga (bugleweed)</t>
  </si>
  <si>
    <t>Lycopus asper</t>
  </si>
  <si>
    <t>SHADE</t>
  </si>
  <si>
    <t>Basket-of-Gold</t>
  </si>
  <si>
    <t>Alyssum saxatile</t>
  </si>
  <si>
    <t>Chrysanthemum</t>
  </si>
  <si>
    <t>Chrysanthemum spp.</t>
  </si>
  <si>
    <t>Coreopsis</t>
  </si>
  <si>
    <t>Coreopsis auriculata</t>
  </si>
  <si>
    <t xml:space="preserve">Cranesbill </t>
  </si>
  <si>
    <t>Geranium maculatum</t>
  </si>
  <si>
    <t>Daylily</t>
  </si>
  <si>
    <t>Hemerocallis varieties</t>
  </si>
  <si>
    <t>Hyssop</t>
  </si>
  <si>
    <t>Agastache spp</t>
  </si>
  <si>
    <t>there are many varieties that do well here</t>
  </si>
  <si>
    <t xml:space="preserve">Iceplant </t>
  </si>
  <si>
    <t>Verbesina virginica</t>
  </si>
  <si>
    <t xml:space="preserve">Maximilliam Sunflower </t>
  </si>
  <si>
    <t>Helianthus maximilliana</t>
  </si>
  <si>
    <t>Missouri Evening Primrose</t>
  </si>
  <si>
    <t>Oenothera macrocarpa</t>
  </si>
  <si>
    <t>Partridge Feather</t>
  </si>
  <si>
    <t xml:space="preserve">Tanacetum densum </t>
  </si>
  <si>
    <t>Peony</t>
  </si>
  <si>
    <t>Periwinkle/Vinca</t>
  </si>
  <si>
    <t>Vinca major</t>
  </si>
  <si>
    <t>Prairie Winecups/Poppy Mall</t>
  </si>
  <si>
    <t>Callirhoe involucrata</t>
  </si>
  <si>
    <t>Shasta Daisy</t>
  </si>
  <si>
    <t>Chrysanthemum maximum</t>
  </si>
  <si>
    <t>Sneezeweed</t>
  </si>
  <si>
    <t>Helenium autumnale</t>
  </si>
  <si>
    <t>prefers higher elevations</t>
  </si>
  <si>
    <t>Sun Rose</t>
  </si>
  <si>
    <t>Hedysarum boreale</t>
  </si>
  <si>
    <t>Valerian</t>
  </si>
  <si>
    <t>Centranthus ruber</t>
  </si>
  <si>
    <t>Dalea candida</t>
  </si>
  <si>
    <t>Asiatic lily</t>
  </si>
  <si>
    <t>lilium asiatica</t>
  </si>
  <si>
    <t>Calla lily</t>
  </si>
  <si>
    <t>Zantedeschia aethiopica</t>
  </si>
  <si>
    <t>Clematis/Virgin's Bower</t>
  </si>
  <si>
    <t>Clematis virginiana</t>
  </si>
  <si>
    <t>local varietes grow in riparian areas</t>
  </si>
  <si>
    <t>Fox glove</t>
  </si>
  <si>
    <t>Digitalis ssp</t>
  </si>
  <si>
    <t>shade</t>
  </si>
  <si>
    <t>Plumbago</t>
  </si>
  <si>
    <t>Plumbago scandens</t>
  </si>
  <si>
    <t>Snow In Summer</t>
  </si>
  <si>
    <t xml:space="preserve">Cerastium tomentosum </t>
  </si>
  <si>
    <t>Bleeding Heart</t>
  </si>
  <si>
    <t>Malvaviscus arboreus</t>
  </si>
  <si>
    <t>Coral Bells</t>
  </si>
  <si>
    <t>Germander</t>
  </si>
  <si>
    <t>Teucrium canadense</t>
  </si>
  <si>
    <t>Hosta</t>
  </si>
  <si>
    <t>Hosta spp.</t>
  </si>
  <si>
    <t xml:space="preserve">Shade </t>
  </si>
  <si>
    <t>Scarlet Penstemon</t>
  </si>
  <si>
    <t>Blue Grama</t>
  </si>
  <si>
    <t>Bouteloua gracilis</t>
  </si>
  <si>
    <t>non-blooming</t>
  </si>
  <si>
    <t>Bottlebrush Squirreltail</t>
  </si>
  <si>
    <t>Elymus elymoides</t>
  </si>
  <si>
    <t>Galleta</t>
  </si>
  <si>
    <t>Pieuraphis jamesii</t>
  </si>
  <si>
    <t>Indian Ricegrass</t>
  </si>
  <si>
    <t>Achnatherum hymenoides</t>
  </si>
  <si>
    <t>Needle and Thread</t>
  </si>
  <si>
    <t>Hesperostipa comata</t>
  </si>
  <si>
    <t>Purple Threeawn</t>
  </si>
  <si>
    <t>Artistida purpurea</t>
  </si>
  <si>
    <t>Sand Dropseed</t>
  </si>
  <si>
    <t>Sporobolus cryptandrus</t>
  </si>
  <si>
    <t xml:space="preserve">Alkali Sacaton </t>
  </si>
  <si>
    <t>Sporobolus airoides</t>
  </si>
  <si>
    <t>Big Bluestem</t>
  </si>
  <si>
    <t>Andropogan gerardii</t>
  </si>
  <si>
    <t>BioNative Wheatgrass Mix</t>
  </si>
  <si>
    <t>Agropyron spp.</t>
  </si>
  <si>
    <t>Buffalo Grass</t>
  </si>
  <si>
    <t>Buchloe dactyloides</t>
  </si>
  <si>
    <t>Indian Grass</t>
  </si>
  <si>
    <t>Sorghastrum nutans</t>
  </si>
  <si>
    <t>Little Bluestem</t>
  </si>
  <si>
    <t>Schizachyrium scoparium</t>
  </si>
  <si>
    <t>Salt Grass</t>
  </si>
  <si>
    <t>Distichlis spicata</t>
  </si>
  <si>
    <t>Sandberg Bluegrass</t>
  </si>
  <si>
    <t>Poa secunda</t>
  </si>
  <si>
    <t>Sideoats Grama</t>
  </si>
  <si>
    <t>Slender Wheatgrass</t>
  </si>
  <si>
    <t>Elymus trachycaulus</t>
  </si>
  <si>
    <t>Western Wheatgrass</t>
  </si>
  <si>
    <t>Pascopyrum smithii</t>
  </si>
  <si>
    <t>Witchgrass</t>
  </si>
  <si>
    <t>Panicum capillare</t>
  </si>
  <si>
    <t>Leymus cinereus</t>
  </si>
  <si>
    <t>Prairie Junegrass</t>
  </si>
  <si>
    <t>Koeleria macrantha</t>
  </si>
  <si>
    <t>Crested wheatgrass</t>
  </si>
  <si>
    <t>Agropyron cristatum</t>
  </si>
  <si>
    <t>https://extension.usu.edu/yardandgarden/research/turfgrass-cultivars-for-utah</t>
  </si>
  <si>
    <t>Zoysia grass</t>
  </si>
  <si>
    <t>Zoysia japonica</t>
  </si>
  <si>
    <t>Zoysiagrass (Zoysia species) was introduced into the United States from Asia and grows best during the warm (80 to 95 °F) months of spring, summer and early fall. They grow vigorously during this time and produce a dense, attractive lawn. Zoysiagrass will turn brown with the first fall frost and remain dormant during the winter. It si a warm season grass.</t>
  </si>
  <si>
    <t>https://hgic.clemson.edu/factsheet/zoysiagrass/</t>
  </si>
  <si>
    <t>Perennial ryegrass</t>
  </si>
  <si>
    <t>Lolium perenne</t>
  </si>
  <si>
    <t>Perennial Ryegrass is a relatively high maintenance cool season grass, but can provide the most formal appearance of the turfgrasses. It is often mixed with Kentucky bluegrass for quick establishment, diversity, and color.</t>
  </si>
  <si>
    <t>Kentucky bluegrass</t>
  </si>
  <si>
    <t>Poa pratensis</t>
  </si>
  <si>
    <t>Kentucky Bluegrass is best suited to lawns that will have a lot of traffic and full sun to partial shade. Kentucky bluegrass recovers well from frequent use. Look for low input cultivars: Award, Baron, Bedazzled, EverGlade, Full Moon, Moonlight, Moonlight II, Prosperity, Total Eclipse</t>
  </si>
  <si>
    <t>https://www.tgwca.org/qualified_materials.html; https://extension.usu.edu/yardandgarden/research/turfgrass-cultivars-for-utah</t>
  </si>
  <si>
    <t>Fine fescue</t>
  </si>
  <si>
    <t>Festuca spp.</t>
  </si>
  <si>
    <t>Tall fescue</t>
  </si>
  <si>
    <t>Festuca arundinacea</t>
  </si>
  <si>
    <t>Common Yarrow</t>
  </si>
  <si>
    <t xml:space="preserve">Achillea millefolium </t>
  </si>
  <si>
    <t>Big Sagebrush</t>
  </si>
  <si>
    <t>Artemisia tridentata</t>
  </si>
  <si>
    <t>Shrubs</t>
  </si>
  <si>
    <t>Black Sagebrush</t>
  </si>
  <si>
    <t>Artemisia nova</t>
  </si>
  <si>
    <t>Cliffrose</t>
  </si>
  <si>
    <t>Purshia mexicana</t>
  </si>
  <si>
    <t xml:space="preserve">Desert Holly </t>
  </si>
  <si>
    <t>Dwarf Blue Rabbitbrush</t>
  </si>
  <si>
    <t>Ericameria nauseosa var. nauseosa</t>
  </si>
  <si>
    <t>Fernbush</t>
  </si>
  <si>
    <t>Chamaebatiaria millefolium</t>
  </si>
  <si>
    <t>Four-Wing Saltbrush</t>
  </si>
  <si>
    <t>Atriplex canescens</t>
  </si>
  <si>
    <t>Gardner Saltbrush</t>
  </si>
  <si>
    <t>Atriplex gardneri</t>
  </si>
  <si>
    <t>blooms are very small</t>
  </si>
  <si>
    <t>Littleleaf Mountain Mahogany</t>
  </si>
  <si>
    <t>Cercocarpus intricatus</t>
  </si>
  <si>
    <t>Mat Saltbrush</t>
  </si>
  <si>
    <t>Atriplex corrugata</t>
  </si>
  <si>
    <t>Mormon Tea</t>
  </si>
  <si>
    <t>Rabbitbrush, Chamisa, Rubber Rabbitbrush</t>
  </si>
  <si>
    <t xml:space="preserve">Ericameria nauseosa </t>
  </si>
  <si>
    <t>aka Chrysothamnus nasueosus</t>
  </si>
  <si>
    <t>Redberry Mahonia</t>
  </si>
  <si>
    <t>Shadscale</t>
  </si>
  <si>
    <t>Atriplex confertifolia</t>
  </si>
  <si>
    <t>Snakeweed</t>
  </si>
  <si>
    <t>Gutierrezia sarothrae</t>
  </si>
  <si>
    <t>Spiny Hop-sage</t>
  </si>
  <si>
    <t>Grayia spinosa</t>
  </si>
  <si>
    <t>Ericameria nauseosa subsp. Consimilis</t>
  </si>
  <si>
    <t>Threadleaf sagebrush</t>
  </si>
  <si>
    <t xml:space="preserve">Artemisia filifolia </t>
  </si>
  <si>
    <t>White-Stem Rubber Rabbitbrush</t>
  </si>
  <si>
    <t>Ericameria nauseosa var. hololeuca</t>
  </si>
  <si>
    <t>Winter Fat</t>
  </si>
  <si>
    <t>Krascheninnikovia lonata</t>
  </si>
  <si>
    <t>Antelope Bitterbrush</t>
  </si>
  <si>
    <t>Purshia tridentata</t>
  </si>
  <si>
    <t>Apache Plume</t>
  </si>
  <si>
    <t xml:space="preserve">Fallugia paradoxa </t>
  </si>
  <si>
    <t>Beargrass</t>
  </si>
  <si>
    <t>Nolina microcarpa</t>
  </si>
  <si>
    <t>Cliff Fendlerbush</t>
  </si>
  <si>
    <t>Fendlera rupicola</t>
  </si>
  <si>
    <t>Creeping Oregon Grape</t>
  </si>
  <si>
    <t>Curl-leaf Mnt Mahogany</t>
  </si>
  <si>
    <t>Kinnikinnick</t>
  </si>
  <si>
    <t>Arctostaphylos uva-ursi</t>
  </si>
  <si>
    <t>Littleleaf Mock Orange</t>
  </si>
  <si>
    <t>Philadelphus microphyllus</t>
  </si>
  <si>
    <t>grows naturally in rocky dry soils</t>
  </si>
  <si>
    <t>Mallow Ninebark</t>
  </si>
  <si>
    <t>Physocarpus malvaceous</t>
  </si>
  <si>
    <t>Mountain Mahogany</t>
  </si>
  <si>
    <t>Cercocarpus montanus</t>
  </si>
  <si>
    <t xml:space="preserve">Mountain Mahogany, Hairy leaf </t>
  </si>
  <si>
    <t>Cercocarpus breviflorus</t>
  </si>
  <si>
    <t>Oceanspray</t>
  </si>
  <si>
    <t>Holodiscus discolor</t>
  </si>
  <si>
    <t>Silverberry</t>
  </si>
  <si>
    <t>Elaeagnus commutata</t>
  </si>
  <si>
    <t>Snowberry</t>
  </si>
  <si>
    <t>Symphoricarpos albus</t>
  </si>
  <si>
    <t>Twinberry Honeysuckle</t>
  </si>
  <si>
    <t>Lonicera involucrata</t>
  </si>
  <si>
    <t>Utah Serviceberry</t>
  </si>
  <si>
    <t>Amelanchier utahensis</t>
  </si>
  <si>
    <t>American Wild Plum</t>
  </si>
  <si>
    <t>Prunus americana</t>
  </si>
  <si>
    <t>Emory's Baccharis</t>
  </si>
  <si>
    <t>Baccharis salicina</t>
  </si>
  <si>
    <t>Garden Sage</t>
  </si>
  <si>
    <t>Salvia officinalis</t>
  </si>
  <si>
    <t>Saskatoon Serviceberry</t>
  </si>
  <si>
    <t>Amelanchier ainifolia</t>
  </si>
  <si>
    <t>found at higher elevations</t>
  </si>
  <si>
    <t>Silver Buffaloberry</t>
  </si>
  <si>
    <t>Shepherdia argentea</t>
  </si>
  <si>
    <t>can become quite aggressive</t>
  </si>
  <si>
    <t>Smooth Sumac</t>
  </si>
  <si>
    <t>Rhus glabra</t>
  </si>
  <si>
    <t>native at higher elevations</t>
  </si>
  <si>
    <t>Three-Leaf Sumac</t>
  </si>
  <si>
    <t xml:space="preserve">Medium to low water </t>
  </si>
  <si>
    <t xml:space="preserve">Chokeberry </t>
  </si>
  <si>
    <t>Prunus virginiana</t>
  </si>
  <si>
    <t>prefers riparian areas when at lower elevations</t>
  </si>
  <si>
    <t>Golden Currant</t>
  </si>
  <si>
    <t>Ribes aureum</t>
  </si>
  <si>
    <t>New Mexican Privet</t>
  </si>
  <si>
    <t>Forestiera neomexicana</t>
  </si>
  <si>
    <t>highly variable water needs</t>
  </si>
  <si>
    <t>Woods' Rose</t>
  </si>
  <si>
    <t>Rosa woodsil</t>
  </si>
  <si>
    <t>Willow Shrubs</t>
  </si>
  <si>
    <t>Salix spp.</t>
  </si>
  <si>
    <t>very high</t>
  </si>
  <si>
    <t>Blue Mist Spirea</t>
  </si>
  <si>
    <t>Caryopteris x clandonesis</t>
  </si>
  <si>
    <t>low to medium water</t>
  </si>
  <si>
    <t>Cherry Sagebrush</t>
  </si>
  <si>
    <t>Salvia greggii</t>
  </si>
  <si>
    <t>Dorrs Sage</t>
  </si>
  <si>
    <t>Salvia dorii</t>
  </si>
  <si>
    <t>regionally native</t>
  </si>
  <si>
    <t>Rose</t>
  </si>
  <si>
    <t>Rosa spp.</t>
  </si>
  <si>
    <t>Blaze, don juan, knockout, specialty</t>
  </si>
  <si>
    <t>Russian Sage</t>
  </si>
  <si>
    <t xml:space="preserve">Perovskia atriplicifolia </t>
  </si>
  <si>
    <t>Sand Cherry</t>
  </si>
  <si>
    <t>Prunus pumila</t>
  </si>
  <si>
    <t>Ultraviolet Sage</t>
  </si>
  <si>
    <t>Salvia greggii x lyciodes</t>
  </si>
  <si>
    <t>ZONE 6; only plant in warm spots</t>
  </si>
  <si>
    <t>Cotoneaster</t>
  </si>
  <si>
    <t xml:space="preserve">Cotoneaster spp. </t>
  </si>
  <si>
    <t xml:space="preserve">Forsythia </t>
  </si>
  <si>
    <t>Forsythia suspensa</t>
  </si>
  <si>
    <t>Grow Low Sumac</t>
  </si>
  <si>
    <t>Rhus aromatica v. gro low</t>
  </si>
  <si>
    <t>Medium to low water; culticar of local species</t>
  </si>
  <si>
    <t>Leadplant</t>
  </si>
  <si>
    <t>Amorpha canescens</t>
  </si>
  <si>
    <t>Manzanita</t>
  </si>
  <si>
    <t>Arctostaphylos ssp</t>
  </si>
  <si>
    <t>Mock Orange</t>
  </si>
  <si>
    <t>Philadelphus virginalis</t>
  </si>
  <si>
    <t>there is also a local native variety</t>
  </si>
  <si>
    <t xml:space="preserve">Mojave Sage </t>
  </si>
  <si>
    <t xml:space="preserve">Salvia pachyphylla </t>
  </si>
  <si>
    <t>similar to S. dorri, needs a bit more water</t>
  </si>
  <si>
    <t>Prunus besseyl</t>
  </si>
  <si>
    <t>a lower growing variety of Sand Cherry</t>
  </si>
  <si>
    <t>Potentilla, Shrubby Cinquefoil</t>
  </si>
  <si>
    <t>Dasiphora fruticosa</t>
  </si>
  <si>
    <t>native in northern climates</t>
  </si>
  <si>
    <t>Purple-leaf Sand Cherry</t>
  </si>
  <si>
    <t>Prunus x cistena</t>
  </si>
  <si>
    <t>Holodiscus dumosus</t>
  </si>
  <si>
    <t xml:space="preserve">Sage - Himalayan </t>
  </si>
  <si>
    <t>Salvia nubicola</t>
  </si>
  <si>
    <t xml:space="preserve">Smokebush </t>
  </si>
  <si>
    <t>Cotinus coggygria</t>
  </si>
  <si>
    <t>Staghorn Sumac</t>
  </si>
  <si>
    <t xml:space="preserve">Rhus typhina </t>
  </si>
  <si>
    <t>Austrian Copper Rose</t>
  </si>
  <si>
    <t>Rosa foetida</t>
  </si>
  <si>
    <t>Boxwood</t>
  </si>
  <si>
    <t>Buxus ssp.</t>
  </si>
  <si>
    <t>several varieties; water in winter drought</t>
  </si>
  <si>
    <t xml:space="preserve">Butterfly Bush </t>
  </si>
  <si>
    <t>Buddleja marrubiifolia</t>
  </si>
  <si>
    <t xml:space="preserve">summer, fall </t>
  </si>
  <si>
    <t xml:space="preserve">Euonymus spp. </t>
  </si>
  <si>
    <t>many varieties survive in our area</t>
  </si>
  <si>
    <t xml:space="preserve">False Indigo </t>
  </si>
  <si>
    <t>Flowering Quince</t>
  </si>
  <si>
    <t>Chaenomeles japonica</t>
  </si>
  <si>
    <t>Goji Berry</t>
  </si>
  <si>
    <t>Lycium barbarum</t>
  </si>
  <si>
    <t>Nanking Cherry</t>
  </si>
  <si>
    <t>Prunus tomentosa</t>
  </si>
  <si>
    <t>New Mexico Locust</t>
  </si>
  <si>
    <t>Robinia neomexicana</t>
  </si>
  <si>
    <t>Rose of Sharon</t>
  </si>
  <si>
    <t>Hibiscus syriacus</t>
  </si>
  <si>
    <t>Vitex agnus-castus</t>
  </si>
  <si>
    <t>zone 6, plant in warm winter locations</t>
  </si>
  <si>
    <t xml:space="preserve">Western Snowberry </t>
  </si>
  <si>
    <t xml:space="preserve">Symphoricarpos occidentalis </t>
  </si>
  <si>
    <t>Lilac</t>
  </si>
  <si>
    <t>Syringa vulgaris</t>
  </si>
  <si>
    <t xml:space="preserve">Mugo Pine (dwarf) </t>
  </si>
  <si>
    <t>Pinus mugo</t>
  </si>
  <si>
    <t>Viburnum ssp</t>
  </si>
  <si>
    <t>Viburnum ellipticum</t>
  </si>
  <si>
    <t>Singleleaf Ash</t>
  </si>
  <si>
    <t>Fraxinus anomala</t>
  </si>
  <si>
    <t>Trees</t>
  </si>
  <si>
    <t>Monitor the tree for pests, diseases or other ailments on a regular basis. Protect the trunk especially where maintenance activities, such as mowing, may cause damage. Newly planted trees in areas with high exposure should have the trunk protected during the winter.</t>
  </si>
  <si>
    <t>Utah Juniper</t>
  </si>
  <si>
    <t>Juniperus osteosperma</t>
  </si>
  <si>
    <t>water during winter drought</t>
  </si>
  <si>
    <t>Rocky Mountain Juniper</t>
  </si>
  <si>
    <t xml:space="preserve">Juniperus scopulorum </t>
  </si>
  <si>
    <t>Bristlecone Pine</t>
  </si>
  <si>
    <t>Pinus artistata</t>
  </si>
  <si>
    <t>Pinyon Pine</t>
  </si>
  <si>
    <t>Pinus edulis</t>
  </si>
  <si>
    <t>Singleleaf Pinyon</t>
  </si>
  <si>
    <t>Pinus monophylla</t>
  </si>
  <si>
    <t>Western Catalpa</t>
  </si>
  <si>
    <t>Catalpa speciosa</t>
  </si>
  <si>
    <t>general</t>
  </si>
  <si>
    <t xml:space="preserve">Heat, drought, and alkaline soil tolerant. Decay when wounded  or as tree ages may be an issue.
</t>
  </si>
  <si>
    <t>Rocky Mountain Maple</t>
  </si>
  <si>
    <t>Acer glabrum</t>
  </si>
  <si>
    <t>low clearance</t>
  </si>
  <si>
    <t>Plant in protected site ‐ heat tolerance may be a concern. Prune  to develop strong branching structure and overhead clearance.  Depending on root stock, may have issues with higher pH soils.</t>
  </si>
  <si>
    <t>Bigtooth Maple</t>
  </si>
  <si>
    <t>Acer grandidentatum</t>
  </si>
  <si>
    <t>Often slow growing. Tolerant of alkaline soils and intolerant of compacted soils. Typically multistem. Prune to develop central leader, strong branching structure and overhead clearance.</t>
  </si>
  <si>
    <t xml:space="preserve">https://conservationgardenpark.org/plants/, https://www.gjcity.org/DocumentCenter/View/2946/Grand-Junction-Street-Treet-List_030921 </t>
  </si>
  <si>
    <t>White Fir</t>
  </si>
  <si>
    <t>Abies concolor</t>
  </si>
  <si>
    <t>New Mexico Maple</t>
  </si>
  <si>
    <t>Acer glabrum var. neomexicanum</t>
  </si>
  <si>
    <t>Netleaf Hackberry</t>
  </si>
  <si>
    <t>Celtis reticulata</t>
  </si>
  <si>
    <t>https://revegmoab.com/234850-2/, https://www.gjcity.org/DocumentCenter/View/2946/Grand-Junction-Street-Treet-List_030922</t>
  </si>
  <si>
    <t>Autumn Brilliance, Princess Diana, Robin Hill  Apple Serviceberry</t>
  </si>
  <si>
    <t>Amelanchier x grandiflora</t>
  </si>
  <si>
    <t xml:space="preserve">Gambel Oak </t>
  </si>
  <si>
    <t>Quercus gambelii</t>
  </si>
  <si>
    <t>Root suckers may be an issue.  Prune to develop single stem  form. Kermes scale is an increasing issue.</t>
  </si>
  <si>
    <t>Turbinella Oak</t>
  </si>
  <si>
    <t>Quercus turbinella</t>
  </si>
  <si>
    <t>Black Willow (gooding)</t>
  </si>
  <si>
    <t>Salix gooddingii</t>
  </si>
  <si>
    <t>Salix exigua</t>
  </si>
  <si>
    <t>Yellow Willow</t>
  </si>
  <si>
    <t>Salix lutea</t>
  </si>
  <si>
    <t>One-seeded Juniper</t>
  </si>
  <si>
    <t>Juniperus monosperma</t>
  </si>
  <si>
    <t>Trident Maple</t>
  </si>
  <si>
    <t>Slow growing. No pests or disease problems at this time. Snow &amp;
ice damage may be a concern.</t>
  </si>
  <si>
    <t>Approved Street Trees for Grand Junction’s Rights-of-Way (ROW)</t>
  </si>
  <si>
    <t>Sunset Maple</t>
  </si>
  <si>
    <t>Acer truncatum x platanoides</t>
  </si>
  <si>
    <t>Purple Catalpa</t>
  </si>
  <si>
    <t>Catalpa x erubescens</t>
  </si>
  <si>
    <t>Purple leaved cultivar of parent species.</t>
  </si>
  <si>
    <t>Sugar Hackberry</t>
  </si>
  <si>
    <t>Celtis laevigata</t>
  </si>
  <si>
    <t>Varieties are more hardy than parent species. Magnifica has
similar growth habit to elm &amp; improved insect resistance.</t>
  </si>
  <si>
    <t xml:space="preserve">Common Hackberry </t>
  </si>
  <si>
    <t>Celtis occidentalis</t>
  </si>
  <si>
    <t>Tolerant of urban growing conditions. Nipple gall may be an aesthetic issue. Intolerant of mechanical damage.</t>
  </si>
  <si>
    <t xml:space="preserve">Eucommia ulmoides </t>
  </si>
  <si>
    <t>Prune to develop strong branching structure. Availability may be  limited.</t>
  </si>
  <si>
    <t>Gleditsia triacanthos</t>
  </si>
  <si>
    <t>Plant Shademaster, Skyline, or Streetkeeper</t>
  </si>
  <si>
    <t>Coffeetree</t>
  </si>
  <si>
    <t>Gymnocladus dioicus</t>
  </si>
  <si>
    <t>Plant JC McDaniel, Stately Manor, or Espresso male (fruitless) cultivars. Tolerant of urban growing conditions.  No known insect or disease issues. Leaves, seeds, and pulp  reported to be poisonous if ingested.</t>
  </si>
  <si>
    <t>Persian Ironwood</t>
  </si>
  <si>
    <t>Parrotia persica</t>
  </si>
  <si>
    <t>Shadblow Serviceberry</t>
  </si>
  <si>
    <t>Amelanchier canadensis</t>
  </si>
  <si>
    <t>Thin bark may be easily damaged. Prune to develop single stem form.</t>
  </si>
  <si>
    <t>Desert Willow</t>
  </si>
  <si>
    <t>Chilopsis linearis</t>
  </si>
  <si>
    <t>Exotic‐looking blooms, rapid growth, drought tolerance, and ease of maintenance have made it a sought‐after plant within its range, which in nature is from south‐ central Texas south to Nuevo Leon and Zacatecas in Mexico and west all the way to southern California and Baja California.</t>
  </si>
  <si>
    <t>Common Hoptree</t>
  </si>
  <si>
    <t>Ptelea trifoliata</t>
  </si>
  <si>
    <t>Incense Cedar</t>
  </si>
  <si>
    <t>Calocedrus decurrens</t>
  </si>
  <si>
    <t>https://www.wildflower.org/plants/combo.php?start=10&amp;distribution=UT&amp;light_sun=1&amp;moist_dry=1&amp;1&amp;pagecount=18</t>
  </si>
  <si>
    <t xml:space="preserve">Bur Oak
</t>
  </si>
  <si>
    <t>Quercus macrocarpa</t>
  </si>
  <si>
    <t>Tolerant of urban conditions. Depending on genetics, may be
susceptible to bullet gall. Large root system requires large tree
lawn.</t>
  </si>
  <si>
    <t>https://www.gjcity.org/DocumentCenter/View/2946/Grand-Junction-Street-Treet-List_030921</t>
  </si>
  <si>
    <t>Golden Raintree</t>
  </si>
  <si>
    <t>Koelreuteria paniculata</t>
  </si>
  <si>
    <t>Volunteer seedlings could be an issue in mulched areas.</t>
  </si>
  <si>
    <t>Greencolumn Maple</t>
  </si>
  <si>
    <t>Acer nigrum</t>
  </si>
  <si>
    <t>Good heat and drought tolerance. May suffer some scorch in
exposed sites.</t>
  </si>
  <si>
    <t>Caddo Maple</t>
  </si>
  <si>
    <t>Acer saccharum</t>
  </si>
  <si>
    <t>Heat, drought, and alkaline soil tolerant cultivar. Can become chlorotic.</t>
  </si>
  <si>
    <t>Maple</t>
  </si>
  <si>
    <t>Acer spp.</t>
  </si>
  <si>
    <t>Baumann Horsechestnut</t>
  </si>
  <si>
    <t>Aesculus hippocastanum</t>
  </si>
  <si>
    <t>Recommended over standard horsechestnut. Tolerant of
restricted growing areas. Intolerant of excess heat and drought.
Powdery mildew, leaf scorch, and leaf drop may be issues. May
be subject to storm breakage; avoid planting in high wind areas.</t>
  </si>
  <si>
    <t>Ginkgo</t>
  </si>
  <si>
    <t>Ginkgo biloba</t>
  </si>
  <si>
    <t>City Sprite Zelkova</t>
  </si>
  <si>
    <t>Zelkova serrata</t>
  </si>
  <si>
    <t>https://conservationgardenpark.org/plants/1870/city-sprite-zelkova</t>
  </si>
  <si>
    <t>Mimosa</t>
  </si>
  <si>
    <t>Albizia julibrissin</t>
  </si>
  <si>
    <t>Various</t>
  </si>
  <si>
    <t>Hawthorn (black)</t>
  </si>
  <si>
    <t>Crataegus douglasii</t>
  </si>
  <si>
    <t>Arborvitea</t>
  </si>
  <si>
    <t>Thuja occidentalis</t>
  </si>
  <si>
    <t>Colorado Spruce</t>
  </si>
  <si>
    <t>Picea pungens</t>
  </si>
  <si>
    <t>Juniperus ssp</t>
  </si>
  <si>
    <t>varies</t>
  </si>
  <si>
    <t>Wavyleaf Oak</t>
  </si>
  <si>
    <t>Quercus undulata</t>
  </si>
  <si>
    <t>Osage Orange</t>
  </si>
  <si>
    <t>Maclura pomifera</t>
  </si>
  <si>
    <t>Morus alba</t>
  </si>
  <si>
    <t>Fast growing tree tolerant of urban conditions. Tree develops a wide / broad canopy. Shallow roots can lift sidewalks and cement.</t>
  </si>
  <si>
    <t>MaacNificent Amur Maackia</t>
  </si>
  <si>
    <t xml:space="preserve">Maackia amurensis </t>
  </si>
  <si>
    <t>Tolerant of urban conditions, including drought. Branching more
upright than species. Prune to develop strong branching
structure and overhead clearance.</t>
  </si>
  <si>
    <t>Starburst Amur Maackia</t>
  </si>
  <si>
    <t>Tree displays low branching habit (starting at 48" above ground).
Plant where overhead clearance is not an issue.</t>
  </si>
  <si>
    <t>Amur Maackia</t>
  </si>
  <si>
    <t>Summertime Amur Maackia</t>
  </si>
  <si>
    <t>Small cultivar of parent species. Tree displays low branching
habit (starting at 48" above ground). Plant where overhead
clearance is not an issue.</t>
  </si>
  <si>
    <t>Western White Clematis</t>
  </si>
  <si>
    <t xml:space="preserve">Clematis ligusticifolia </t>
  </si>
  <si>
    <t>Vines</t>
  </si>
  <si>
    <t>Square feet</t>
  </si>
  <si>
    <t>Plant size category</t>
  </si>
  <si>
    <t>Mulch</t>
  </si>
  <si>
    <t>Epilobium canum (formerly Zauschneria californica)</t>
  </si>
  <si>
    <t>Live Plant Material Calculation</t>
  </si>
  <si>
    <t>Landscape Material Worksheet</t>
  </si>
  <si>
    <r>
      <t>Native?</t>
    </r>
    <r>
      <rPr>
        <sz val="11"/>
        <color theme="1"/>
        <rFont val="Calibri"/>
        <family val="2"/>
      </rPr>
      <t xml:space="preserve"> (autopopulates)</t>
    </r>
  </si>
  <si>
    <t>Select Plant Type</t>
  </si>
  <si>
    <t>Address:</t>
  </si>
  <si>
    <t>Contact Info:</t>
  </si>
  <si>
    <t>Landscape size (sq. ft.):</t>
  </si>
  <si>
    <t>TOTAL</t>
  </si>
  <si>
    <t>Juniper</t>
  </si>
  <si>
    <t>Small trees, canopy spread up to 15'</t>
  </si>
  <si>
    <t>Warm season grasses, cool season grasses (non-irrigated/low water)</t>
  </si>
  <si>
    <t>Please refer to Moab City Code 17.10 for more information on required plant material and other General Standards. 
https://moab.municipal.codes/Code/17.10</t>
  </si>
  <si>
    <t>Chocolate Flower</t>
  </si>
  <si>
    <t>Cicada Milkvetch</t>
  </si>
  <si>
    <t>Coyote Willow</t>
  </si>
  <si>
    <t>Cercocarpus ledifolius</t>
  </si>
  <si>
    <t>Threadleaf Rubber Rabbitbrush</t>
  </si>
  <si>
    <t>Acer buergeranum</t>
  </si>
  <si>
    <t>Very large plants</t>
  </si>
  <si>
    <t>Large plant, 48"-71" at maturity</t>
  </si>
  <si>
    <t>Very large plant, 72"+ at maturity</t>
  </si>
  <si>
    <r>
      <t xml:space="preserve">Water needs </t>
    </r>
    <r>
      <rPr>
        <sz val="11"/>
        <color theme="1"/>
        <rFont val="Calibri"/>
        <family val="2"/>
      </rPr>
      <t>(autopopulates)</t>
    </r>
  </si>
  <si>
    <t>Project Name</t>
  </si>
  <si>
    <t>Quantity</t>
  </si>
  <si>
    <r>
      <t xml:space="preserve">Size
</t>
    </r>
    <r>
      <rPr>
        <sz val="11"/>
        <color theme="1"/>
        <rFont val="Calibri"/>
        <family val="2"/>
      </rPr>
      <t>(autopopulates)</t>
    </r>
  </si>
  <si>
    <t>COVERAGE</t>
  </si>
  <si>
    <t>Euonymus, Burning Bush</t>
  </si>
  <si>
    <t>Buffalo Juniper</t>
  </si>
  <si>
    <t>Juniperus sabina 'Buffalo'</t>
  </si>
  <si>
    <t>Fruitless Mulberry</t>
  </si>
  <si>
    <t>Skyrocket juniper</t>
  </si>
  <si>
    <t>Juniperus scopulorum 'Skyrocket'</t>
  </si>
  <si>
    <t>Symphoricarpos orbiculatus</t>
  </si>
  <si>
    <t>Paeonia brownii</t>
  </si>
  <si>
    <t>Helianthemum rosmarinifolium</t>
  </si>
  <si>
    <t xml:space="preserve">Baptisia australis </t>
  </si>
  <si>
    <t>Berberis (Mahonia) haematocarpa</t>
  </si>
  <si>
    <t>Berberis (Mahonia) fremontii</t>
  </si>
  <si>
    <t>Berberis (Mahonia) repens</t>
  </si>
  <si>
    <t>Emerald Pointe Hardy Rubber Tree</t>
  </si>
  <si>
    <t>Red Yucca</t>
  </si>
  <si>
    <t>Hesperaloe parviflora</t>
  </si>
  <si>
    <t>Cacti/Succulent</t>
  </si>
  <si>
    <t>Curlicue Sage</t>
  </si>
  <si>
    <t>Artemisia versicolor 'Seafoam'</t>
  </si>
  <si>
    <t>https://conservationgardenpark.org/plants/1060/curlicue-sage</t>
  </si>
  <si>
    <t>Green Santolina</t>
  </si>
  <si>
    <t>Santolina rosmarinifolia</t>
  </si>
  <si>
    <t>https://conservationgardenpark.org/plants/31/green-santolina</t>
  </si>
  <si>
    <t>Giant Dropseed</t>
  </si>
  <si>
    <t>Sporobolus giganteus</t>
  </si>
  <si>
    <t>https://www.wildflower.org/plants/result.php?id_plant=SPGI</t>
  </si>
  <si>
    <t>Woolly Thyme</t>
  </si>
  <si>
    <t>Thymus pseudolanuginosus</t>
  </si>
  <si>
    <t>A low-growing, creeping, woody-based perennial. Excellent as a ground cover and between paving stones. The hairy, grey-green leaves form a soft and inviting ground cover, with pink flowers appearing sparsely in summer. Tolerant of infertile soils and drought, and prefers sunny locations.</t>
  </si>
  <si>
    <t>https://conservationgardenpark.org/plants/97/woolly-thyme</t>
  </si>
  <si>
    <t>Ponderosa Pine</t>
  </si>
  <si>
    <t>Pinus ponderosa</t>
  </si>
  <si>
    <t>Winter water is critical until established.</t>
  </si>
  <si>
    <t>https://conservationgardenpark.org/plants</t>
  </si>
  <si>
    <t>Maiden Grass</t>
  </si>
  <si>
    <t>Miscanthus sinensis</t>
  </si>
  <si>
    <t>Feather Reed Grass</t>
  </si>
  <si>
    <t>Calamagrostis x acutiflora</t>
  </si>
  <si>
    <t>moderate</t>
  </si>
  <si>
    <t>moderate/high</t>
  </si>
  <si>
    <t>low/moderate</t>
  </si>
  <si>
    <t>Landscape Elements</t>
  </si>
  <si>
    <t>GRASSES &amp; GROUNDCOVER NOT ON LIST BY COUNT</t>
  </si>
  <si>
    <t>TREES, SHRUBS &amp; FORBS NOT ON LIST BY SPREAD</t>
  </si>
  <si>
    <t>TREES, SHRUBS &amp; FORBS NOT ON LIST BY COUNT</t>
  </si>
  <si>
    <t>* This calculator is a tool for convenience. City staff will review the calculations for accuracy. Please report any errors you encounter.</t>
  </si>
  <si>
    <r>
      <rPr>
        <b/>
        <sz val="12"/>
        <color theme="1"/>
        <rFont val="Calibri"/>
        <family val="2"/>
      </rPr>
      <t>Directions</t>
    </r>
    <r>
      <rPr>
        <sz val="12"/>
        <color theme="1"/>
        <rFont val="Calibri"/>
        <family val="2"/>
      </rPr>
      <t xml:space="preserve">
</t>
    </r>
    <r>
      <rPr>
        <i/>
        <sz val="12"/>
        <color theme="1"/>
        <rFont val="Calibri"/>
        <family val="2"/>
      </rPr>
      <t xml:space="preserve">Fill in </t>
    </r>
    <r>
      <rPr>
        <b/>
        <i/>
        <sz val="12"/>
        <color theme="4" tint="-0.499984740745262"/>
        <rFont val="Calibri"/>
        <family val="2"/>
      </rPr>
      <t>blue cells</t>
    </r>
    <r>
      <rPr>
        <i/>
        <sz val="12"/>
        <color theme="1"/>
        <rFont val="Calibri"/>
        <family val="2"/>
      </rPr>
      <t xml:space="preserve"> with information about your landscape. </t>
    </r>
    <r>
      <rPr>
        <b/>
        <i/>
        <sz val="12"/>
        <color theme="7" tint="-0.499984740745262"/>
        <rFont val="Calibri"/>
        <family val="2"/>
      </rPr>
      <t>Yellow cells</t>
    </r>
    <r>
      <rPr>
        <i/>
        <sz val="12"/>
        <color theme="1"/>
        <rFont val="Calibri"/>
        <family val="2"/>
      </rPr>
      <t xml:space="preserve"> will autopopulate.</t>
    </r>
    <r>
      <rPr>
        <sz val="12"/>
        <color theme="1"/>
        <rFont val="Calibri"/>
        <family val="2"/>
      </rPr>
      <t xml:space="preserve">
1. Enter project informatoinm, </t>
    </r>
    <r>
      <rPr>
        <i/>
        <sz val="12"/>
        <color theme="1"/>
        <rFont val="Calibri"/>
        <family val="2"/>
      </rPr>
      <t>including the size of the landscape</t>
    </r>
    <r>
      <rPr>
        <sz val="12"/>
        <color theme="1"/>
        <rFont val="Calibri"/>
        <family val="2"/>
      </rPr>
      <t>.
2. Select plant type under "Select Plant Type" column (A). This may include cacti, forbs, grasses, shrubs, trees, or vines.
3. Select a plant from the Moab City Approved Plant List in the "Select Plant" column (B). Values entered here will automatically populate the yellow squares on this sheet and the Scoresheet tab.
4. Enter the "Quantity" of each plant within the landscape.
5. Click on the Scoresheet tab for results. Check the "coverage" to make sure your site will have minimum of 25% living plant material, and check to ensure that 90% of trees, shrubs, and forbs are on the Plant List and all of the grasses and groundcovers.*</t>
    </r>
  </si>
  <si>
    <t>Redbud, eastern</t>
  </si>
  <si>
    <t>Redbud, western</t>
  </si>
  <si>
    <t>Cercis occidentalis</t>
  </si>
  <si>
    <t>Cercis canadensis</t>
  </si>
  <si>
    <t>https://conservationgardenpark.org/plants/530/western-redbud</t>
  </si>
  <si>
    <t>https://conservationgardenpark.org/plants/153/eastern-redbud</t>
  </si>
  <si>
    <t>Desert Sand Verbena</t>
  </si>
  <si>
    <t>Sand Verbena</t>
  </si>
  <si>
    <t>Chitalpa</t>
  </si>
  <si>
    <t>Chitalpa tashkentensis</t>
  </si>
  <si>
    <t>https://conservationgardenpark.org/plants/873/pink-dawn-chitalpa, https://extension.usu.edu/treebrowser/catalog/chitalpa</t>
  </si>
  <si>
    <t>Plant Name</t>
  </si>
  <si>
    <t>Plant Type (Trees, Shrubs, Grasses, Forbs, Cacti, etc.)</t>
  </si>
  <si>
    <t>Water Use (non-irrigated/very-low, low, moderate, high)</t>
  </si>
  <si>
    <t>Native?</t>
  </si>
  <si>
    <t>Street Tree Appropriate (general, low clearance)</t>
  </si>
  <si>
    <t>https://conservationgardenpark.org/plants/298/red-yucca</t>
  </si>
  <si>
    <t>firewise, drought, heat tolerant;</t>
  </si>
  <si>
    <t>California fuchsia</t>
  </si>
  <si>
    <t>Zauschneria (Epilobium) californica</t>
  </si>
  <si>
    <t>Desert Four O'Clock</t>
  </si>
  <si>
    <t>firewise</t>
  </si>
  <si>
    <t>Penstemon barbatus subsp. Coccineus 'Scarlet'</t>
  </si>
  <si>
    <t>Blazing Star (dotted) or Gayfeather</t>
  </si>
  <si>
    <r>
      <rPr>
        <i/>
        <sz val="12"/>
        <color theme="1"/>
        <rFont val="Calibri"/>
      </rPr>
      <t xml:space="preserve">Linum lewisii </t>
    </r>
    <r>
      <rPr>
        <sz val="12"/>
        <color theme="1"/>
        <rFont val="Calibri"/>
      </rPr>
      <t>is native, firewise</t>
    </r>
  </si>
  <si>
    <t>Purple Prairie Clover</t>
  </si>
  <si>
    <t>there are MANY ground cover and low shrub forms, firewise</t>
  </si>
  <si>
    <t>firewise; drought tolerant</t>
  </si>
  <si>
    <t>Utah Sweetvetch</t>
  </si>
  <si>
    <t xml:space="preserve">White Prairie Clover </t>
  </si>
  <si>
    <t>Survives with less water, thrives with more, firewise</t>
  </si>
  <si>
    <t>Heuchera sanguinea</t>
  </si>
  <si>
    <t>Wheatgrasses are most appropriate in areas where you cannot or do not plan to irrigate.  They green up early in the spring but survive dry summers by going dormant. Look for varieties: RoadCrest, Fairway, Ephraim firewise</t>
  </si>
  <si>
    <t>Bouteloua curtipendula</t>
  </si>
  <si>
    <t xml:space="preserve">Fine-Leaf Fescue does well in shady areas. Its slower growth, lower fertilizer needs, and drought tolerance make it a good fit for Utah. When maintained for drought, cut at a longer height and limit traffic. </t>
  </si>
  <si>
    <r>
      <rPr>
        <sz val="12"/>
        <rFont val="Calibri"/>
      </rPr>
      <t xml:space="preserve">https://www.tgwca.org/qualified_materials.html; </t>
    </r>
    <r>
      <rPr>
        <u/>
        <sz val="12"/>
        <color rgb="FF1155CC"/>
        <rFont val="Calibri"/>
      </rPr>
      <t>https://extension.usu.edu/yardandgarden/research/turfgrass-cultivars-for-utah</t>
    </r>
  </si>
  <si>
    <t xml:space="preserve">Tall Fescue is a cool season turfgrass with greater heat and shade tolerance than Kentucky bluegrass. It may survive on less water due to its deep roots. Some newer varieties resemble Kentucky bluegrass. Look for: Coronado Gold, Blade Runner, Inferno, Matador GT, Cayenne, Silverstar </t>
  </si>
  <si>
    <t>Ephedra viridis</t>
  </si>
  <si>
    <t>Monitor the tree for pests, diseases or other ailments on a regular basis. Ash trees are vulnerable to lilac borers and emerald ash borers. Protect the trunk especially where maintenance activities, such as mowing, may cause damage. Newly planted trees in areas with high exposure should have the trunk protected during the winter.</t>
  </si>
  <si>
    <t>firewise; low maintenance; good for tough, dry sites</t>
  </si>
  <si>
    <t>Lavender, Hidcote</t>
  </si>
  <si>
    <t>Lavandula angustifolia 'Hidcote'</t>
  </si>
  <si>
    <t>pollinator friendly</t>
  </si>
  <si>
    <t>https://conservationgardenpark.org/plants/479/hidcote-lavender</t>
  </si>
  <si>
    <t>Lavender, English</t>
  </si>
  <si>
    <t>Lavandula angustifolia</t>
  </si>
  <si>
    <t>https://conservationgardenpark.org/plants/22/english-lavender</t>
  </si>
  <si>
    <t>there are some cold hardy enough, firewise</t>
  </si>
  <si>
    <t>various species, some are cold hardy to here, firewise</t>
  </si>
  <si>
    <t>Pawnee Buttes Sand Cherry</t>
  </si>
  <si>
    <t>Rock spirea</t>
  </si>
  <si>
    <t>Vitex/Chaste Tree</t>
  </si>
  <si>
    <r>
      <rPr>
        <sz val="12"/>
        <color theme="1"/>
        <rFont val="Calibri"/>
      </rPr>
      <t xml:space="preserve">https://revegmoab.com/234850-2/ , </t>
    </r>
    <r>
      <rPr>
        <u/>
        <sz val="12"/>
        <color rgb="FF1155CC"/>
        <rFont val="Calibri"/>
      </rPr>
      <t>https://www.gjcity.org/DocumentCenter/View/2946/Grand-Junction-Street-Treet-List_030922</t>
    </r>
  </si>
  <si>
    <r>
      <rPr>
        <u/>
        <sz val="12"/>
        <color rgb="FF1155CC"/>
        <rFont val="Calibri"/>
      </rPr>
      <t>https://conservationgardenpark.org/plants/</t>
    </r>
    <r>
      <rPr>
        <sz val="12"/>
        <color theme="1"/>
        <rFont val="Calibri"/>
      </rPr>
      <t xml:space="preserve">, </t>
    </r>
    <r>
      <rPr>
        <u/>
        <sz val="12"/>
        <color rgb="FF1155CC"/>
        <rFont val="Calibri"/>
      </rPr>
      <t>https://www.gjcity.org/DocumentCenter/View/2946/Grand-Junction-Street-Treet-List_030921</t>
    </r>
    <r>
      <rPr>
        <sz val="12"/>
        <color theme="1"/>
        <rFont val="Calibri"/>
      </rPr>
      <t xml:space="preserve"> </t>
    </r>
  </si>
  <si>
    <t>Heat, drought, and alkaline soil tolerant. Can be trained to a single trunk. Deep root system. Fast-growing, yet handles strong winds without breaking. Pruning is best done in late winter to early spring for most trees. Zones 6-9.</t>
  </si>
  <si>
    <t>Tolerant of urban conditions and full shade sites. Suckering may
be an issue. Prune to develop strong branching structure. and
overhead clearance.</t>
  </si>
  <si>
    <t>Honey Locust</t>
  </si>
  <si>
    <t>Plant White Shield or Wichita fruitless and thornless male cultivars.  Tolerant of heat and  drought. Highly resistant to storm damage due to hard, dense wood. Availability may be limited.</t>
  </si>
  <si>
    <t>Few issues once established. Prune to develop overhead clearance. Availability may be limited.</t>
  </si>
  <si>
    <r>
      <rPr>
        <u/>
        <sz val="12"/>
        <color rgb="FF1155CC"/>
        <rFont val="Calibri"/>
      </rPr>
      <t>https://revegmoab.com/234850-2/</t>
    </r>
    <r>
      <rPr>
        <sz val="12"/>
        <color theme="1"/>
        <rFont val="Calibri"/>
      </rPr>
      <t xml:space="preserve">, </t>
    </r>
    <r>
      <rPr>
        <u/>
        <sz val="12"/>
        <color rgb="FF1155CC"/>
        <rFont val="Calibri"/>
      </rPr>
      <t>https://www.gjcity.org/DocumentCenter/View/2946/Grand-Junction-Street-Treet-List_030921</t>
    </r>
  </si>
  <si>
    <t>Prune to develop strong branching structure and overhead clearance.</t>
  </si>
  <si>
    <t>Cold hardy. Thin bark may be easily damaged. Prune to develop single stem form. Robin Hill best cultivar for single stem form.</t>
  </si>
  <si>
    <r>
      <rPr>
        <u/>
        <sz val="12"/>
        <color rgb="FF1155CC"/>
        <rFont val="Calibri"/>
      </rPr>
      <t>https://revegmoab.com/234850-2/</t>
    </r>
    <r>
      <rPr>
        <sz val="12"/>
        <color theme="1"/>
        <rFont val="Calibri"/>
      </rPr>
      <t>, https://www.gjcity.org/DocumentCenter/View/2946/Grand-Junction-Street-Treet-List_030923</t>
    </r>
  </si>
  <si>
    <r>
      <rPr>
        <sz val="12"/>
        <color theme="1"/>
        <rFont val="Calibri"/>
      </rPr>
      <t xml:space="preserve">https://revegmoab.com/234850-2/, </t>
    </r>
    <r>
      <rPr>
        <u/>
        <sz val="12"/>
        <color rgb="FF1155CC"/>
        <rFont val="Calibri"/>
      </rPr>
      <t>https://www.gjcity.org/DocumentCenter/View/2946/Grand-Junction-Street-Treet-List_030922</t>
    </r>
  </si>
  <si>
    <t xml:space="preserve">Slow growing. Nipple gall may be an aesthetic issue. Prune to develop strong branching structure and overhead clearance.  Also known as western hackberry. </t>
  </si>
  <si>
    <t>Tolerant of urban conditions, including drought. Prune to develop strong branching structure and overhead clearance.</t>
  </si>
  <si>
    <t>Apple, Pear, Plum, Peach, Apricot, etc.</t>
  </si>
  <si>
    <t>Plant male clone, fruitless. Slow grower</t>
  </si>
  <si>
    <t>Big Tooth, Amur hard to grow in our soils</t>
  </si>
  <si>
    <t>best at higher elevations</t>
  </si>
  <si>
    <t>Chinese Pistache</t>
  </si>
  <si>
    <t>Pistacia chinensis</t>
  </si>
  <si>
    <t>Prefers full sun</t>
  </si>
  <si>
    <t>https://conservationgardenpark.org/plants/1776/chinese-pistache</t>
  </si>
  <si>
    <t>small plant</t>
  </si>
  <si>
    <t>medium plant</t>
  </si>
  <si>
    <t>large plant</t>
  </si>
  <si>
    <t>small tree</t>
  </si>
  <si>
    <t>large tree</t>
  </si>
  <si>
    <t>medium tree</t>
  </si>
  <si>
    <t>very large plant</t>
  </si>
  <si>
    <t>square feet in cool season grasses, water-intensive</t>
  </si>
  <si>
    <t>square feet in grasses</t>
  </si>
  <si>
    <t>Size</t>
  </si>
  <si>
    <t>Fire Chalice, Orange Carpet</t>
  </si>
  <si>
    <t>Epilobium (syn Zauschneria) garrettii</t>
  </si>
  <si>
    <t>Rhus trilobata</t>
  </si>
  <si>
    <t>Turritis (Arabis) drummondii</t>
  </si>
  <si>
    <t>Gaillardia artistata</t>
  </si>
  <si>
    <t>Unlisted cacti, &lt; moderate, large</t>
  </si>
  <si>
    <t>Unlisted cacti, &lt; moderate, medium</t>
  </si>
  <si>
    <t>Unlisted cacti, &lt; moderate, small</t>
  </si>
  <si>
    <t>Unlisted cacti, &gt; moderate, large</t>
  </si>
  <si>
    <t>Unlisted cacti, &gt; moderate, medium</t>
  </si>
  <si>
    <t>Unlisted cacti, &gt; moderate, small</t>
  </si>
  <si>
    <t>Unlisted grasses, &lt; moderate, large</t>
  </si>
  <si>
    <t>Unlisted grasses, &lt; moderate, medium</t>
  </si>
  <si>
    <t>Unlisted grasses, &lt; moderate, small</t>
  </si>
  <si>
    <t>Unlisted grasses, &gt; moderate, large</t>
  </si>
  <si>
    <t>Unlisted grasses, &gt; moderate, medium</t>
  </si>
  <si>
    <t>Unlisted grasses, &gt; moderate, small</t>
  </si>
  <si>
    <t>Unlisted vines, &lt; moderate, small</t>
  </si>
  <si>
    <t>Unlisted vines, &lt; moderate, medium</t>
  </si>
  <si>
    <t>Unlisted vines, &lt; moderate, large</t>
  </si>
  <si>
    <t>Unlisted vines, &gt; moderate, large</t>
  </si>
  <si>
    <t>Unlisted vines, &gt; moderate, medium</t>
  </si>
  <si>
    <t>Unlisted vines, &gt; moderate, small</t>
  </si>
  <si>
    <t>Unlisted shrubs, &lt; moderate, large</t>
  </si>
  <si>
    <t>Unlisted shrubs, &lt; moderate, medium</t>
  </si>
  <si>
    <t>Unlisted shrubs, &lt; moderate, small</t>
  </si>
  <si>
    <t>Unlisted shrubs, &lt; moderate, very large</t>
  </si>
  <si>
    <t>Unlisted shrubs, &gt; moderate, large</t>
  </si>
  <si>
    <t>Unlisted shrubs, &gt; moderate, medium</t>
  </si>
  <si>
    <t>Unlisted shrubs, &gt; moderate, small</t>
  </si>
  <si>
    <t>Unlisted shrubs, &gt; moderate, very large</t>
  </si>
  <si>
    <t>Unlisted trees, &lt; moderate, medium</t>
  </si>
  <si>
    <t>Unlisted trees, &lt; moderate, large</t>
  </si>
  <si>
    <t>Unlisted trees, &gt; moderate, large</t>
  </si>
  <si>
    <t>Unlisted trees, &gt; moderate, medium</t>
  </si>
  <si>
    <t>Unlisted trees, &gt; moderate, small</t>
  </si>
  <si>
    <t>Unlisted trees, &lt; moderate, small</t>
  </si>
  <si>
    <t>Unlisted forbs, &gt; moderate, large</t>
  </si>
  <si>
    <t>Unlisted forbs, &gt; moderate, medium</t>
  </si>
  <si>
    <t>Unlisted forbs, &gt; moderate, small</t>
  </si>
  <si>
    <t>Unlisted, &lt; moderate, large</t>
  </si>
  <si>
    <t>Unlisted, &lt; moderate, medium</t>
  </si>
  <si>
    <t>Unlisted, &lt; moderate, small</t>
  </si>
  <si>
    <t>Mixed garden (edible, non-tree)</t>
  </si>
  <si>
    <t>Food cultivation</t>
  </si>
  <si>
    <t>square feet in food</t>
  </si>
  <si>
    <t>Orchard (tree canopy)</t>
  </si>
  <si>
    <t>Mulch, rock</t>
  </si>
  <si>
    <t>square feet in mulch</t>
  </si>
  <si>
    <t>Mulch, wood</t>
  </si>
  <si>
    <t>American Plum</t>
  </si>
  <si>
    <t>https://www.waterwiseplants.org/find-a-plant/american-plum/#header</t>
  </si>
  <si>
    <t>Fruit Trees, dwarf</t>
  </si>
  <si>
    <t>Apple, Pear, Plum, Peach, Apricot, etc. Vary in size</t>
  </si>
  <si>
    <t>Fruit Trees, full</t>
  </si>
  <si>
    <t>preserved tree, medium or higher</t>
  </si>
  <si>
    <t>medium or higher tree</t>
  </si>
  <si>
    <t>Giant Sacaton, Windbreaker</t>
  </si>
  <si>
    <t>Sporobolus wrightii</t>
  </si>
  <si>
    <t>late summer</t>
  </si>
  <si>
    <t>Engelmann's Daisy</t>
  </si>
  <si>
    <t>Engelmannia peristenia</t>
  </si>
  <si>
    <t>Fruit Trees, semi-dwarf</t>
  </si>
  <si>
    <t>Blackbrush</t>
  </si>
  <si>
    <t>Coleogyne ramosissima Torr.</t>
  </si>
  <si>
    <t>Updated: 11/21/2024</t>
  </si>
  <si>
    <t>Unlisted grasses, &gt; moderate, sqft</t>
  </si>
  <si>
    <t>Unlisted grasses, &lt; moderate, sqft</t>
  </si>
  <si>
    <t>May be fire prone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</si>
</sst>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35"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8"/>
      <color theme="1"/>
      <name val="Calibri"/>
      <family val="2"/>
    </font>
    <font>
      <sz val="11"/>
      <name val="Calibri"/>
      <family val="2"/>
    </font>
    <font>
      <sz val="12"/>
      <color theme="1"/>
      <name val="Calibri"/>
      <family val="2"/>
    </font>
    <font>
      <sz val="11"/>
      <color theme="1"/>
      <name val="Calibri"/>
      <family val="2"/>
    </font>
    <font>
      <b/>
      <sz val="11"/>
      <color theme="1"/>
      <name val="Calibri"/>
      <family val="2"/>
    </font>
    <font>
      <sz val="11"/>
      <color theme="1"/>
      <name val="Calibri"/>
      <family val="2"/>
      <scheme val="minor"/>
    </font>
    <font>
      <b/>
      <sz val="12"/>
      <color theme="1"/>
      <name val="Calibri"/>
      <family val="2"/>
    </font>
    <font>
      <i/>
      <sz val="12"/>
      <color theme="1"/>
      <name val="Calibri"/>
      <family val="2"/>
    </font>
    <font>
      <sz val="12"/>
      <color theme="1"/>
      <name val="Calibri"/>
      <family val="2"/>
    </font>
    <font>
      <sz val="11"/>
      <color theme="1"/>
      <name val="Calibri"/>
      <family val="2"/>
    </font>
    <font>
      <b/>
      <sz val="11"/>
      <color theme="1"/>
      <name val="Calibri"/>
      <family val="2"/>
    </font>
    <font>
      <b/>
      <sz val="12"/>
      <color theme="1"/>
      <name val="Calibri"/>
      <family val="2"/>
    </font>
    <font>
      <sz val="12"/>
      <color theme="1"/>
      <name val="Calibri"/>
      <family val="2"/>
      <scheme val="minor"/>
    </font>
    <font>
      <sz val="10"/>
      <color theme="1"/>
      <name val="Calibri"/>
      <family val="2"/>
    </font>
    <font>
      <b/>
      <sz val="10"/>
      <color theme="1"/>
      <name val="Calibri"/>
      <family val="2"/>
    </font>
    <font>
      <sz val="8"/>
      <name val="Calibri"/>
      <family val="2"/>
      <scheme val="minor"/>
    </font>
    <font>
      <b/>
      <i/>
      <sz val="12"/>
      <color theme="4" tint="-0.499984740745262"/>
      <name val="Calibri"/>
      <family val="2"/>
    </font>
    <font>
      <b/>
      <i/>
      <sz val="12"/>
      <color theme="7" tint="-0.499984740745262"/>
      <name val="Calibri"/>
      <family val="2"/>
    </font>
    <font>
      <sz val="9"/>
      <color indexed="81"/>
      <name val="Tahoma"/>
      <family val="2"/>
    </font>
    <font>
      <b/>
      <sz val="11"/>
      <color theme="1"/>
      <name val="Calibri"/>
      <family val="2"/>
      <scheme val="minor"/>
    </font>
    <font>
      <i/>
      <sz val="12"/>
      <color theme="1"/>
      <name val="Calibri"/>
    </font>
    <font>
      <sz val="12"/>
      <color theme="1"/>
      <name val="Calibri"/>
    </font>
    <font>
      <sz val="12"/>
      <name val="Calibri"/>
    </font>
    <font>
      <u/>
      <sz val="12"/>
      <color rgb="FF1155CC"/>
      <name val="Calibri"/>
    </font>
    <font>
      <u/>
      <sz val="11"/>
      <color theme="10"/>
      <name val="Calibri"/>
      <family val="2"/>
      <scheme val="minor"/>
    </font>
    <font>
      <sz val="12"/>
      <color theme="1"/>
      <name val="Calibri"/>
      <scheme val="minor"/>
    </font>
    <font>
      <sz val="11"/>
      <color theme="1"/>
      <name val="Calibri"/>
    </font>
  </fonts>
  <fills count="10">
    <fill>
      <patternFill patternType="none"/>
    </fill>
    <fill>
      <patternFill patternType="gray125"/>
    </fill>
    <fill>
      <patternFill patternType="solid">
        <fgColor rgb="FFBFBFBF"/>
        <bgColor rgb="FFBFBFBF"/>
      </patternFill>
    </fill>
    <fill>
      <patternFill patternType="solid">
        <fgColor rgb="FFD8D8D8"/>
        <bgColor rgb="FFD8D8D8"/>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79998168889431442"/>
        <bgColor rgb="FFFEF2CB"/>
      </patternFill>
    </fill>
    <fill>
      <patternFill patternType="solid">
        <fgColor theme="7" tint="0.79998168889431442"/>
        <bgColor rgb="FFD8D8D8"/>
      </patternFill>
    </fill>
    <fill>
      <patternFill patternType="solid">
        <fgColor rgb="FFFEF2CB"/>
        <bgColor rgb="FFFEF2CB"/>
      </patternFill>
    </fill>
    <fill>
      <patternFill patternType="solid">
        <fgColor theme="0" tint="-0.14999847407452621"/>
        <bgColor indexed="64"/>
      </patternFill>
    </fill>
  </fills>
  <borders count="37">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thin">
        <color rgb="FF000000"/>
      </top>
      <bottom/>
      <diagonal/>
    </border>
    <border>
      <left/>
      <right/>
      <top/>
      <bottom style="thin">
        <color rgb="FF000000"/>
      </bottom>
      <diagonal/>
    </border>
    <border>
      <left style="thin">
        <color rgb="FF000000"/>
      </left>
      <right style="thin">
        <color rgb="FF000000"/>
      </right>
      <top style="thin">
        <color rgb="FF000000"/>
      </top>
      <bottom style="medium">
        <color indexed="64"/>
      </bottom>
      <diagonal/>
    </border>
    <border>
      <left/>
      <right style="thin">
        <color rgb="FF000000"/>
      </right>
      <top style="thin">
        <color rgb="FF000000"/>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rgb="FF000000"/>
      </top>
      <bottom style="medium">
        <color rgb="FF000000"/>
      </bottom>
      <diagonal/>
    </border>
    <border>
      <left style="medium">
        <color rgb="FF000000"/>
      </left>
      <right style="medium">
        <color indexed="64"/>
      </right>
      <top style="medium">
        <color rgb="FF000000"/>
      </top>
      <bottom style="medium">
        <color rgb="FF000000"/>
      </bottom>
      <diagonal/>
    </border>
    <border>
      <left style="thin">
        <color rgb="FF000000"/>
      </left>
      <right style="medium">
        <color indexed="64"/>
      </right>
      <top style="thin">
        <color rgb="FF000000"/>
      </top>
      <bottom/>
      <diagonal/>
    </border>
    <border>
      <left/>
      <right style="medium">
        <color indexed="64"/>
      </right>
      <top/>
      <bottom style="medium">
        <color rgb="FF000000"/>
      </bottom>
      <diagonal/>
    </border>
    <border>
      <left style="medium">
        <color rgb="FF000000"/>
      </left>
      <right/>
      <top style="medium">
        <color indexed="64"/>
      </top>
      <bottom/>
      <diagonal/>
    </border>
    <border>
      <left/>
      <right style="medium">
        <color rgb="FF000000"/>
      </right>
      <top style="medium">
        <color rgb="FF000000"/>
      </top>
      <bottom style="medium">
        <color rgb="FF000000"/>
      </bottom>
      <diagonal/>
    </border>
    <border>
      <left/>
      <right style="medium">
        <color indexed="64"/>
      </right>
      <top style="medium">
        <color indexed="64"/>
      </top>
      <bottom style="medium">
        <color rgb="FF000000"/>
      </bottom>
      <diagonal/>
    </border>
    <border>
      <left/>
      <right style="medium">
        <color indexed="64"/>
      </right>
      <top/>
      <bottom/>
      <diagonal/>
    </border>
    <border>
      <left style="thin">
        <color rgb="FF000000"/>
      </left>
      <right style="thin">
        <color rgb="FF000000"/>
      </right>
      <top/>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medium">
        <color indexed="64"/>
      </top>
      <bottom style="medium">
        <color rgb="FF000000"/>
      </bottom>
      <diagonal/>
    </border>
    <border>
      <left style="medium">
        <color rgb="FF000000"/>
      </left>
      <right style="thin">
        <color rgb="FF000000"/>
      </right>
      <top style="medium">
        <color indexed="64"/>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medium">
        <color rgb="FF000000"/>
      </left>
      <right style="thin">
        <color rgb="FF000000"/>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9" fontId="13" fillId="0" borderId="0" applyFont="0" applyFill="0" applyBorder="0" applyAlignment="0" applyProtection="0"/>
    <xf numFmtId="0" fontId="32" fillId="0" borderId="0" applyNumberFormat="0" applyFill="0" applyBorder="0" applyAlignment="0" applyProtection="0"/>
    <xf numFmtId="0" fontId="33" fillId="0" borderId="0"/>
  </cellStyleXfs>
  <cellXfs count="90">
    <xf numFmtId="0" fontId="0" fillId="0" borderId="0" xfId="0"/>
    <xf numFmtId="0" fontId="12" fillId="2" borderId="2" xfId="0" applyFont="1" applyFill="1" applyBorder="1" applyAlignment="1">
      <alignment wrapText="1"/>
    </xf>
    <xf numFmtId="0" fontId="13" fillId="0" borderId="0" xfId="0" applyFont="1"/>
    <xf numFmtId="0" fontId="12" fillId="3" borderId="7" xfId="0" applyFont="1" applyFill="1" applyBorder="1" applyAlignment="1">
      <alignment wrapText="1"/>
    </xf>
    <xf numFmtId="0" fontId="12" fillId="3" borderId="8" xfId="0" applyFont="1" applyFill="1" applyBorder="1" applyAlignment="1">
      <alignment horizontal="center" wrapText="1"/>
    </xf>
    <xf numFmtId="0" fontId="11" fillId="0" borderId="0" xfId="0" applyFont="1" applyAlignment="1">
      <alignment horizontal="left" vertical="center"/>
    </xf>
    <xf numFmtId="37" fontId="0" fillId="0" borderId="0" xfId="0" applyNumberFormat="1"/>
    <xf numFmtId="0" fontId="18" fillId="2" borderId="2" xfId="0" applyFont="1" applyFill="1" applyBorder="1" applyAlignment="1">
      <alignment wrapText="1"/>
    </xf>
    <xf numFmtId="0" fontId="0" fillId="0" borderId="0" xfId="0" applyAlignment="1">
      <alignment wrapText="1"/>
    </xf>
    <xf numFmtId="0" fontId="20" fillId="0" borderId="0" xfId="0" applyFont="1"/>
    <xf numFmtId="0" fontId="16" fillId="0" borderId="1" xfId="0" applyFont="1" applyBorder="1" applyAlignment="1">
      <alignment horizontal="right"/>
    </xf>
    <xf numFmtId="0" fontId="11" fillId="6" borderId="3" xfId="0" applyFont="1" applyFill="1" applyBorder="1" applyProtection="1">
      <protection locked="0"/>
    </xf>
    <xf numFmtId="0" fontId="11" fillId="6" borderId="4" xfId="0" applyFont="1" applyFill="1" applyBorder="1" applyAlignment="1" applyProtection="1">
      <alignment vertical="top"/>
      <protection locked="0"/>
    </xf>
    <xf numFmtId="1" fontId="11" fillId="6" borderId="3" xfId="0" applyNumberFormat="1" applyFont="1" applyFill="1" applyBorder="1" applyProtection="1">
      <protection locked="0"/>
    </xf>
    <xf numFmtId="0" fontId="11" fillId="4" borderId="5" xfId="0" applyFont="1" applyFill="1" applyBorder="1"/>
    <xf numFmtId="0" fontId="11" fillId="6" borderId="11" xfId="0" applyFont="1" applyFill="1" applyBorder="1" applyProtection="1">
      <protection locked="0"/>
    </xf>
    <xf numFmtId="0" fontId="11" fillId="6" borderId="12" xfId="0" applyFont="1" applyFill="1" applyBorder="1" applyAlignment="1" applyProtection="1">
      <alignment vertical="top"/>
      <protection locked="0"/>
    </xf>
    <xf numFmtId="1" fontId="11" fillId="6" borderId="11" xfId="0" applyNumberFormat="1" applyFont="1" applyFill="1" applyBorder="1" applyProtection="1">
      <protection locked="0"/>
    </xf>
    <xf numFmtId="0" fontId="22" fillId="2" borderId="14" xfId="0" applyFont="1" applyFill="1" applyBorder="1" applyAlignment="1">
      <alignment wrapText="1"/>
    </xf>
    <xf numFmtId="0" fontId="17" fillId="2" borderId="14" xfId="0" applyFont="1" applyFill="1" applyBorder="1" applyAlignment="1">
      <alignment wrapText="1"/>
    </xf>
    <xf numFmtId="0" fontId="17" fillId="6" borderId="4" xfId="0" applyFont="1" applyFill="1" applyBorder="1" applyAlignment="1" applyProtection="1">
      <alignment vertical="top"/>
      <protection locked="0"/>
    </xf>
    <xf numFmtId="0" fontId="11" fillId="6" borderId="5" xfId="0" applyFont="1" applyFill="1" applyBorder="1" applyProtection="1">
      <protection locked="0"/>
    </xf>
    <xf numFmtId="0" fontId="11" fillId="6" borderId="6" xfId="0" applyFont="1" applyFill="1" applyBorder="1" applyAlignment="1" applyProtection="1">
      <alignment vertical="top"/>
      <protection locked="0"/>
    </xf>
    <xf numFmtId="0" fontId="17" fillId="8" borderId="6" xfId="0" applyFont="1" applyFill="1" applyBorder="1" applyAlignment="1">
      <alignment vertical="top"/>
    </xf>
    <xf numFmtId="1" fontId="0" fillId="0" borderId="0" xfId="0" applyNumberFormat="1"/>
    <xf numFmtId="1" fontId="13" fillId="0" borderId="0" xfId="0" applyNumberFormat="1" applyFont="1"/>
    <xf numFmtId="2" fontId="12" fillId="9" borderId="15" xfId="0" applyNumberFormat="1" applyFont="1" applyFill="1" applyBorder="1"/>
    <xf numFmtId="0" fontId="17" fillId="0" borderId="0" xfId="0" applyFont="1" applyAlignment="1">
      <alignment horizontal="left" vertical="center"/>
    </xf>
    <xf numFmtId="14" fontId="22" fillId="2" borderId="14" xfId="0" applyNumberFormat="1" applyFont="1" applyFill="1" applyBorder="1" applyAlignment="1">
      <alignment wrapText="1"/>
    </xf>
    <xf numFmtId="0" fontId="12" fillId="3" borderId="19" xfId="0" applyFont="1" applyFill="1" applyBorder="1" applyAlignment="1">
      <alignment horizontal="center" wrapText="1"/>
    </xf>
    <xf numFmtId="0" fontId="11" fillId="0" borderId="0" xfId="0" applyFont="1" applyAlignment="1">
      <alignment horizontal="left"/>
    </xf>
    <xf numFmtId="1" fontId="17" fillId="7" borderId="21" xfId="0" applyNumberFormat="1" applyFont="1" applyFill="1" applyBorder="1"/>
    <xf numFmtId="0" fontId="7" fillId="0" borderId="0" xfId="0" applyFont="1"/>
    <xf numFmtId="0" fontId="11" fillId="0" borderId="0" xfId="0" applyFont="1" applyAlignment="1">
      <alignment wrapText="1"/>
    </xf>
    <xf numFmtId="0" fontId="11" fillId="0" borderId="0" xfId="0" applyFont="1" applyAlignment="1">
      <alignment horizontal="left" vertical="top"/>
    </xf>
    <xf numFmtId="0" fontId="11" fillId="8" borderId="6" xfId="0" applyFont="1" applyFill="1" applyBorder="1" applyAlignment="1">
      <alignment vertical="top"/>
    </xf>
    <xf numFmtId="0" fontId="6" fillId="0" borderId="0" xfId="0" applyFont="1"/>
    <xf numFmtId="0" fontId="9" fillId="4" borderId="26" xfId="0" applyFont="1" applyFill="1" applyBorder="1"/>
    <xf numFmtId="0" fontId="9" fillId="4" borderId="22" xfId="0" applyFont="1" applyFill="1" applyBorder="1"/>
    <xf numFmtId="1" fontId="0" fillId="4" borderId="27" xfId="0" applyNumberFormat="1" applyFill="1" applyBorder="1" applyAlignment="1">
      <alignment horizontal="center"/>
    </xf>
    <xf numFmtId="1" fontId="0" fillId="4" borderId="28" xfId="0" applyNumberFormat="1" applyFill="1" applyBorder="1" applyAlignment="1">
      <alignment horizontal="center"/>
    </xf>
    <xf numFmtId="1" fontId="0" fillId="4" borderId="3" xfId="0" applyNumberFormat="1" applyFill="1" applyBorder="1" applyAlignment="1">
      <alignment horizontal="center"/>
    </xf>
    <xf numFmtId="1" fontId="0" fillId="4" borderId="11" xfId="0" applyNumberFormat="1" applyFill="1" applyBorder="1" applyAlignment="1">
      <alignment horizontal="center"/>
    </xf>
    <xf numFmtId="0" fontId="11" fillId="9" borderId="31" xfId="0" applyFont="1" applyFill="1" applyBorder="1"/>
    <xf numFmtId="1" fontId="9" fillId="4" borderId="32" xfId="0" applyNumberFormat="1" applyFont="1" applyFill="1" applyBorder="1" applyAlignment="1">
      <alignment horizontal="center"/>
    </xf>
    <xf numFmtId="0" fontId="11" fillId="9" borderId="33" xfId="0" applyFont="1" applyFill="1" applyBorder="1"/>
    <xf numFmtId="0" fontId="10" fillId="0" borderId="4" xfId="0" applyFont="1" applyBorder="1" applyAlignment="1">
      <alignment horizontal="right"/>
    </xf>
    <xf numFmtId="0" fontId="16" fillId="0" borderId="4" xfId="0" applyFont="1" applyBorder="1" applyAlignment="1">
      <alignment horizontal="right"/>
    </xf>
    <xf numFmtId="0" fontId="0" fillId="0" borderId="0" xfId="0" applyProtection="1">
      <protection locked="0"/>
    </xf>
    <xf numFmtId="0" fontId="11" fillId="9" borderId="30" xfId="0" applyFont="1" applyFill="1" applyBorder="1"/>
    <xf numFmtId="1" fontId="9" fillId="4" borderId="29" xfId="0" applyNumberFormat="1" applyFont="1" applyFill="1" applyBorder="1" applyAlignment="1">
      <alignment horizontal="center"/>
    </xf>
    <xf numFmtId="0" fontId="9" fillId="4" borderId="25" xfId="0" applyFont="1" applyFill="1" applyBorder="1"/>
    <xf numFmtId="164" fontId="11" fillId="4" borderId="20" xfId="1" applyNumberFormat="1" applyFont="1" applyFill="1" applyBorder="1"/>
    <xf numFmtId="164" fontId="9" fillId="4" borderId="22" xfId="1" applyNumberFormat="1" applyFont="1" applyFill="1" applyBorder="1"/>
    <xf numFmtId="164" fontId="9" fillId="4" borderId="26" xfId="1" applyNumberFormat="1" applyFont="1" applyFill="1" applyBorder="1"/>
    <xf numFmtId="0" fontId="27" fillId="0" borderId="0" xfId="0" applyFont="1" applyAlignment="1">
      <alignment wrapText="1"/>
    </xf>
    <xf numFmtId="0" fontId="34" fillId="8" borderId="6" xfId="0" applyFont="1" applyFill="1" applyBorder="1" applyAlignment="1">
      <alignment vertical="top"/>
    </xf>
    <xf numFmtId="2" fontId="0" fillId="0" borderId="0" xfId="0" applyNumberFormat="1"/>
    <xf numFmtId="0" fontId="2" fillId="0" borderId="0" xfId="0" applyFont="1" applyProtection="1">
      <protection locked="0"/>
    </xf>
    <xf numFmtId="0" fontId="12" fillId="0" borderId="23" xfId="0" applyFont="1" applyBorder="1" applyAlignment="1">
      <alignment wrapText="1"/>
    </xf>
    <xf numFmtId="0" fontId="12" fillId="0" borderId="13" xfId="0" applyFont="1" applyBorder="1"/>
    <xf numFmtId="0" fontId="14" fillId="5" borderId="34" xfId="0" applyFont="1" applyFill="1" applyBorder="1" applyAlignment="1" applyProtection="1">
      <alignment horizontal="left"/>
      <protection locked="0"/>
    </xf>
    <xf numFmtId="0" fontId="19" fillId="5" borderId="35" xfId="0" applyFont="1" applyFill="1" applyBorder="1" applyAlignment="1" applyProtection="1">
      <alignment horizontal="left"/>
      <protection locked="0"/>
    </xf>
    <xf numFmtId="0" fontId="19" fillId="5" borderId="36" xfId="0" applyFont="1" applyFill="1" applyBorder="1" applyAlignment="1" applyProtection="1">
      <alignment horizontal="left"/>
      <protection locked="0"/>
    </xf>
    <xf numFmtId="0" fontId="14" fillId="5" borderId="34" xfId="0" applyFont="1" applyFill="1" applyBorder="1" applyProtection="1">
      <protection locked="0"/>
    </xf>
    <xf numFmtId="0" fontId="19" fillId="5" borderId="35" xfId="0" applyFont="1" applyFill="1" applyBorder="1" applyProtection="1">
      <protection locked="0"/>
    </xf>
    <xf numFmtId="0" fontId="19" fillId="5" borderId="36" xfId="0" applyFont="1" applyFill="1" applyBorder="1" applyProtection="1">
      <protection locked="0"/>
    </xf>
    <xf numFmtId="0" fontId="8" fillId="0" borderId="1" xfId="0" applyFont="1" applyBorder="1"/>
    <xf numFmtId="0" fontId="9" fillId="0" borderId="9" xfId="0" applyFont="1" applyBorder="1"/>
    <xf numFmtId="0" fontId="9" fillId="0" borderId="4" xfId="0" applyFont="1" applyBorder="1"/>
    <xf numFmtId="0" fontId="10" fillId="0" borderId="1" xfId="0" applyFont="1" applyBorder="1" applyAlignment="1">
      <alignment vertical="center" wrapText="1"/>
    </xf>
    <xf numFmtId="0" fontId="16" fillId="0" borderId="10" xfId="0" applyFont="1" applyBorder="1" applyAlignment="1">
      <alignment vertical="center" wrapText="1"/>
    </xf>
    <xf numFmtId="0" fontId="16" fillId="0" borderId="4" xfId="0" applyFont="1" applyBorder="1" applyAlignment="1">
      <alignment vertical="center" wrapText="1"/>
    </xf>
    <xf numFmtId="0" fontId="21" fillId="2" borderId="13" xfId="0" applyFont="1" applyFill="1" applyBorder="1" applyAlignment="1">
      <alignment wrapText="1"/>
    </xf>
    <xf numFmtId="0" fontId="8" fillId="0" borderId="7" xfId="0" applyFont="1" applyBorder="1"/>
    <xf numFmtId="0" fontId="9" fillId="0" borderId="8" xfId="0" applyFont="1" applyBorder="1"/>
    <xf numFmtId="0" fontId="9" fillId="0" borderId="24" xfId="0" applyFont="1" applyBorder="1"/>
    <xf numFmtId="0" fontId="11" fillId="9" borderId="16" xfId="0" applyFont="1" applyFill="1" applyBorder="1" applyAlignment="1">
      <alignment wrapText="1"/>
    </xf>
    <xf numFmtId="0" fontId="11" fillId="9" borderId="17" xfId="0" applyFont="1" applyFill="1" applyBorder="1" applyAlignment="1">
      <alignment wrapText="1"/>
    </xf>
    <xf numFmtId="0" fontId="11" fillId="9" borderId="18" xfId="0" applyFont="1" applyFill="1" applyBorder="1" applyAlignment="1">
      <alignment wrapText="1"/>
    </xf>
    <xf numFmtId="0" fontId="0" fillId="0" borderId="0" xfId="0" applyProtection="1"/>
    <xf numFmtId="0" fontId="10" fillId="0" borderId="0" xfId="0" applyFont="1" applyProtection="1"/>
    <xf numFmtId="0" fontId="15" fillId="0" borderId="0" xfId="0" applyFont="1" applyProtection="1"/>
    <xf numFmtId="0" fontId="3" fillId="0" borderId="0" xfId="0" applyFont="1" applyProtection="1"/>
    <xf numFmtId="0" fontId="4" fillId="0" borderId="0" xfId="0" applyFont="1" applyProtection="1"/>
    <xf numFmtId="0" fontId="33" fillId="0" borderId="0" xfId="0" applyFont="1" applyProtection="1"/>
    <xf numFmtId="0" fontId="1" fillId="0" borderId="0" xfId="0" applyFont="1" applyProtection="1"/>
    <xf numFmtId="0" fontId="2" fillId="0" borderId="0" xfId="0" applyFont="1" applyProtection="1"/>
    <xf numFmtId="0" fontId="5" fillId="0" borderId="0" xfId="0" applyFont="1" applyProtection="1"/>
    <xf numFmtId="1" fontId="0" fillId="0" borderId="0" xfId="0" applyNumberFormat="1" applyProtection="1"/>
  </cellXfs>
  <cellStyles count="4">
    <cellStyle name="Hyperlink 2" xfId="2" xr:uid="{A25AF5BF-459C-4159-87C3-0A2ACEA929B6}"/>
    <cellStyle name="Normal" xfId="0" builtinId="0"/>
    <cellStyle name="Normal 2" xfId="3" xr:uid="{3911D448-BFF2-4D4C-9A2F-8167E2C60496}"/>
    <cellStyle name="Percent" xfId="1" builtinId="5"/>
  </cellStyles>
  <dxfs count="37">
    <dxf>
      <protection locked="1" hidden="0"/>
    </dxf>
    <dxf>
      <protection locked="1" hidden="0"/>
    </dxf>
    <dxf>
      <protection locked="1" hidden="0"/>
    </dxf>
    <dxf>
      <protection locked="1" hidden="0"/>
    </dxf>
    <dxf>
      <protection locked="1" hidden="0"/>
    </dxf>
    <dxf>
      <font>
        <b val="0"/>
        <i val="0"/>
        <strike val="0"/>
        <condense val="0"/>
        <extend val="0"/>
        <outline val="0"/>
        <shadow val="0"/>
        <u val="none"/>
        <vertAlign val="baseline"/>
        <sz val="11"/>
        <color theme="1"/>
        <name val="Calibri"/>
        <family val="2"/>
        <scheme val="minor"/>
      </font>
      <protection locked="1" hidden="0"/>
    </dxf>
    <dxf>
      <numFmt numFmtId="0" formatCode="General"/>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font>
        <color rgb="FFC00000"/>
      </font>
      <fill>
        <patternFill>
          <bgColor theme="5" tint="0.79998168889431442"/>
        </patternFill>
      </fill>
    </dxf>
    <dxf>
      <font>
        <color theme="9" tint="-0.499984740745262"/>
      </font>
      <fill>
        <patternFill>
          <bgColor theme="9" tint="0.79998168889431442"/>
        </patternFill>
      </fill>
    </dxf>
    <dxf>
      <font>
        <color rgb="FFC00000"/>
      </font>
      <fill>
        <patternFill>
          <bgColor theme="5" tint="0.79998168889431442"/>
        </patternFill>
      </fill>
    </dxf>
    <dxf>
      <font>
        <color theme="9" tint="-0.499984740745262"/>
      </font>
      <fill>
        <patternFill>
          <bgColor theme="9" tint="0.79998168889431442"/>
        </patternFill>
      </fill>
    </dxf>
    <dxf>
      <font>
        <color rgb="FFC00000"/>
      </font>
      <fill>
        <patternFill>
          <bgColor theme="5" tint="0.79998168889431442"/>
        </patternFill>
      </fill>
    </dxf>
    <dxf>
      <font>
        <color theme="9" tint="-0.499984740745262"/>
      </font>
      <fill>
        <patternFill>
          <bgColor theme="9" tint="0.79998168889431442"/>
        </patternFill>
      </fill>
    </dxf>
    <dxf>
      <numFmt numFmtId="1" formatCode="0"/>
      <protection locked="0" hidden="0"/>
    </dxf>
    <dxf>
      <numFmt numFmtId="0" formatCode="General"/>
    </dxf>
    <dxf>
      <font>
        <b val="0"/>
        <i val="0"/>
        <strike val="0"/>
        <condense val="0"/>
        <extend val="0"/>
        <outline val="0"/>
        <shadow val="0"/>
        <u val="none"/>
        <vertAlign val="baseline"/>
        <sz val="11"/>
        <color theme="1"/>
        <name val="Calibri"/>
        <scheme val="none"/>
      </font>
      <numFmt numFmtId="0" formatCode="General"/>
      <fill>
        <patternFill patternType="solid">
          <fgColor rgb="FFFEF2CB"/>
          <bgColor rgb="FFFEF2CB"/>
        </patternFill>
      </fill>
      <alignment horizontal="general" vertical="top" textRotation="0" wrapText="0" indent="0" justifyLastLine="0" shrinkToFit="0" readingOrder="0"/>
      <border diagonalUp="0" diagonalDown="0">
        <left/>
        <right style="thin">
          <color rgb="FF000000"/>
        </right>
        <top style="thin">
          <color rgb="FF000000"/>
        </top>
        <bottom/>
        <vertical/>
        <horizontal/>
      </border>
    </dxf>
    <dxf>
      <font>
        <b val="0"/>
        <i val="0"/>
        <strike val="0"/>
        <condense val="0"/>
        <extend val="0"/>
        <outline val="0"/>
        <shadow val="0"/>
        <u val="none"/>
        <vertAlign val="baseline"/>
        <sz val="11"/>
        <color theme="1"/>
        <name val="Calibri"/>
        <scheme val="none"/>
      </font>
      <numFmt numFmtId="0" formatCode="General"/>
      <fill>
        <patternFill patternType="solid">
          <fgColor rgb="FFFEF2CB"/>
          <bgColor rgb="FFFEF2CB"/>
        </patternFill>
      </fill>
      <alignment horizontal="general" vertical="top" textRotation="0" wrapText="0" indent="0" justifyLastLine="0" shrinkToFit="0" readingOrder="0"/>
      <border diagonalUp="0" diagonalDown="0">
        <left/>
        <right style="thin">
          <color rgb="FF000000"/>
        </right>
        <top style="thin">
          <color rgb="FF000000"/>
        </top>
        <bottom/>
        <vertical/>
        <horizontal/>
      </border>
    </dxf>
    <dxf>
      <alignment horizontal="general" vertical="bottom" textRotation="0" wrapText="1" indent="0" justifyLastLine="0" shrinkToFit="0" readingOrder="0"/>
    </dxf>
    <dxf>
      <fill>
        <patternFill patternType="solid">
          <fgColor rgb="FFD9E2F3"/>
          <bgColor rgb="FFD9E2F3"/>
        </patternFill>
      </fill>
    </dxf>
    <dxf>
      <fill>
        <patternFill patternType="solid">
          <fgColor rgb="FFE2EFD9"/>
          <bgColor rgb="FFE2EFD9"/>
        </patternFill>
      </fill>
    </dxf>
    <dxf>
      <fill>
        <patternFill patternType="solid">
          <fgColor theme="9"/>
          <bgColor theme="9"/>
        </patternFill>
      </fill>
    </dxf>
    <dxf>
      <fill>
        <patternFill patternType="solid">
          <fgColor rgb="FFD9E2F3"/>
          <bgColor rgb="FFD9E2F3"/>
        </patternFill>
      </fill>
    </dxf>
    <dxf>
      <fill>
        <patternFill patternType="solid">
          <fgColor rgb="FFE2EFD9"/>
          <bgColor rgb="FFE2EFD9"/>
        </patternFill>
      </fill>
    </dxf>
    <dxf>
      <fill>
        <patternFill patternType="solid">
          <fgColor theme="9"/>
          <bgColor theme="9"/>
        </patternFill>
      </fill>
    </dxf>
    <dxf>
      <fill>
        <patternFill patternType="solid">
          <fgColor rgb="FFD9E2F3"/>
          <bgColor rgb="FFD9E2F3"/>
        </patternFill>
      </fill>
    </dxf>
    <dxf>
      <fill>
        <patternFill patternType="solid">
          <fgColor rgb="FFD8D8D8"/>
          <bgColor rgb="FFD8D8D8"/>
        </patternFill>
      </fill>
    </dxf>
    <dxf>
      <fill>
        <patternFill patternType="solid">
          <fgColor theme="0"/>
          <bgColor theme="0"/>
        </patternFill>
      </fill>
    </dxf>
    <dxf>
      <fill>
        <patternFill patternType="solid">
          <fgColor rgb="FFD9E2F3"/>
          <bgColor rgb="FFD9E2F3"/>
        </patternFill>
      </fill>
    </dxf>
    <dxf>
      <fill>
        <patternFill patternType="solid">
          <fgColor rgb="FFE2EFD9"/>
          <bgColor rgb="FFE2EFD9"/>
        </patternFill>
      </fill>
    </dxf>
    <dxf>
      <fill>
        <patternFill patternType="solid">
          <fgColor theme="9"/>
          <bgColor theme="9"/>
        </patternFill>
      </fill>
    </dxf>
  </dxfs>
  <tableStyles count="5" defaultTableStyle="TableStyleMedium2" defaultPivotStyle="PivotStyleLight16">
    <tableStyle name="approved plant list-style" pivot="0" count="3" xr9:uid="{9D6313B3-6FB9-4485-A284-A9753710BAFF}">
      <tableStyleElement type="headerRow" dxfId="36"/>
      <tableStyleElement type="firstRowStripe" dxfId="35"/>
      <tableStyleElement type="secondRowStripe" dxfId="34"/>
    </tableStyle>
    <tableStyle name="Landscaped Area Plant List-style" pivot="0" count="3" xr9:uid="{00000000-0011-0000-FFFF-FFFF00000000}">
      <tableStyleElement type="headerRow" dxfId="33"/>
      <tableStyleElement type="firstRowStripe" dxfId="32"/>
      <tableStyleElement type="secondRowStripe" dxfId="31"/>
    </tableStyle>
    <tableStyle name="City Plant Source List-style" pivot="0" count="3" xr9:uid="{00000000-0011-0000-FFFF-FFFF01000000}">
      <tableStyleElement type="headerRow" dxfId="30"/>
      <tableStyleElement type="firstRowStripe" dxfId="29"/>
      <tableStyleElement type="secondRowStripe" dxfId="28"/>
    </tableStyle>
    <tableStyle name="in recent plans-style" pivot="0" count="3" xr9:uid="{81143B78-558A-40FB-A5C0-F3B585E2FEED}">
      <tableStyleElement type="headerRow" dxfId="27"/>
      <tableStyleElement type="firstRowStripe" dxfId="26"/>
      <tableStyleElement type="secondRowStripe" dxfId="25"/>
    </tableStyle>
    <tableStyle name="Table Style 1" pivot="0" count="0" xr9:uid="{DD7BD925-FEEF-411A-A103-66C251386496}"/>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5:G28" headerRowDxfId="24">
  <tableColumns count="7">
    <tableColumn id="1" xr3:uid="{00000000-0010-0000-0000-000001000000}" name="Select Plant Type"/>
    <tableColumn id="2" xr3:uid="{00000000-0010-0000-0000-000002000000}" name="Select Plant"/>
    <tableColumn id="8" xr3:uid="{87792441-95BF-4B7E-9C0D-EF383FE213E0}" name="Water needs (autopopulates)" dataDxfId="23">
      <calculatedColumnFormula>_xlfn.XLOOKUP('Landscape Materials'!B6,PlantList[Plant Name],PlantList[Water Use (non-irrigated/very-low, low, moderate, high)], "not found")</calculatedColumnFormula>
    </tableColumn>
    <tableColumn id="9" xr3:uid="{A256929B-6033-4D1B-9026-6A67F63C678A}" name="Native? (autopopulates)" dataDxfId="22">
      <calculatedColumnFormula>_xlfn.XLOOKUP('Landscape Materials'!B6,PlantList[Plant Name],PlantList[Native?], "not found")</calculatedColumnFormula>
    </tableColumn>
    <tableColumn id="3" xr3:uid="{00000000-0010-0000-0000-000003000000}" name="Size_x000a_(autopopulates)" dataDxfId="21">
      <calculatedColumnFormula>_xlfn.XLOOKUP('Landscape Materials'!B6,PlantList[Plant Name],PlantList[Size], "not found")</calculatedColumnFormula>
    </tableColumn>
    <tableColumn id="4" xr3:uid="{00000000-0010-0000-0000-000004000000}" name="Quantity"/>
    <tableColumn id="5" xr3:uid="{18C783BF-7A8D-47EB-8989-DEF4EF0816EE}" name="Notes" dataDxfId="20"/>
  </tableColumns>
  <tableStyleInfo name="Landscaped Area Plant List-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8FFA902-4F2B-43DF-AF46-F773DD868FE0}" name="PlantList" displayName="PlantList" ref="A1:K372" headerRowDxfId="2" dataDxfId="0" totalsRowDxfId="1">
  <sortState xmlns:xlrd2="http://schemas.microsoft.com/office/spreadsheetml/2017/richdata2" ref="A2:K372">
    <sortCondition ref="C2:C372"/>
    <sortCondition ref="D2:D372" customList="non-irrigated/very-low,low,low/moderate,moderate,moderate/high,high,very high,varies"/>
    <sortCondition ref="E2:E372"/>
    <sortCondition ref="A2:A372"/>
  </sortState>
  <tableColumns count="11">
    <tableColumn id="1" xr3:uid="{25C888A7-1A27-4673-87E2-6E412BCEEB08}" name="Plant Name" dataDxfId="13"/>
    <tableColumn id="2" xr3:uid="{1665DFC0-749B-4DA6-985C-C35549051A23}" name="Scientific Name" dataDxfId="12"/>
    <tableColumn id="3" xr3:uid="{2D521332-9A7A-498F-9EE2-15E6F7D1D1D9}" name="Plant Type (Trees, Shrubs, Grasses, Forbs, Cacti, etc.)" dataDxfId="11"/>
    <tableColumn id="4" xr3:uid="{4705C769-58C1-413E-BD2B-D5499B42A3E4}" name="Water Use (non-irrigated/very-low, low, moderate, high)" dataDxfId="10"/>
    <tableColumn id="5" xr3:uid="{7028B8D1-CEF1-4D3E-B314-F21EFE66723F}" name="Native?" dataDxfId="9"/>
    <tableColumn id="6" xr3:uid="{FE39AB84-22F4-42BB-8509-B290FFE7769E}" name="Blooming (non-blooming, spring, summer, fall)" dataDxfId="8"/>
    <tableColumn id="7" xr3:uid="{6604444D-FF3C-43C0-8C9D-D92B13993CEB}" name="Annual (A) / Perennial (P)" dataDxfId="7"/>
    <tableColumn id="11" xr3:uid="{65902A45-7815-41B8-8DE5-D7E92ABDBD2D}" name="Size" dataDxfId="6"/>
    <tableColumn id="8" xr3:uid="{9F9569B3-7953-49A2-B136-DF3019809A2E}" name="Street Tree Appropriate (general, low clearance)" dataDxfId="5"/>
    <tableColumn id="9" xr3:uid="{B134B3A1-F13A-43DE-A542-51A8FFB3155E}" name="Notes" dataDxfId="4"/>
    <tableColumn id="10" xr3:uid="{AF1F41B7-97BC-4B8D-8791-F4C37321B53C}" name="Source" dataDxfId="3"/>
  </tableColumns>
  <tableStyleInfo name="City Plant Source List-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3" Type="http://schemas.openxmlformats.org/officeDocument/2006/relationships/hyperlink" Target="https://revegmoab.com/234850-2/" TargetMode="External"/><Relationship Id="rId18" Type="http://schemas.openxmlformats.org/officeDocument/2006/relationships/hyperlink" Target="https://revegmoab.com/234850-2/" TargetMode="External"/><Relationship Id="rId26" Type="http://schemas.openxmlformats.org/officeDocument/2006/relationships/hyperlink" Target="https://conservationgardenpark.org/plants/" TargetMode="External"/><Relationship Id="rId39" Type="http://schemas.openxmlformats.org/officeDocument/2006/relationships/hyperlink" Target="https://www.gjcity.org/DocumentCenter/View/2946/Grand-Junction-Street-Treet-List_030921" TargetMode="External"/><Relationship Id="rId21" Type="http://schemas.openxmlformats.org/officeDocument/2006/relationships/hyperlink" Target="https://conservationgardenpark.org/plants" TargetMode="External"/><Relationship Id="rId34" Type="http://schemas.openxmlformats.org/officeDocument/2006/relationships/hyperlink" Target="https://www.gjcity.org/DocumentCenter/View/2946/Grand-Junction-Street-Treet-List_030921" TargetMode="External"/><Relationship Id="rId42" Type="http://schemas.openxmlformats.org/officeDocument/2006/relationships/hyperlink" Target="https://www.gjcity.org/DocumentCenter/View/2946/Grand-Junction-Street-Treet-List_030921" TargetMode="External"/><Relationship Id="rId47" Type="http://schemas.openxmlformats.org/officeDocument/2006/relationships/hyperlink" Target="https://conservationgardenpark.org/plants" TargetMode="External"/><Relationship Id="rId50" Type="http://schemas.openxmlformats.org/officeDocument/2006/relationships/hyperlink" Target="https://www.gjcity.org/DocumentCenter/View/2946/Grand-Junction-Street-Treet-List_030921" TargetMode="External"/><Relationship Id="rId55" Type="http://schemas.openxmlformats.org/officeDocument/2006/relationships/hyperlink" Target="https://www.gjcity.org/DocumentCenter/View/2946/Grand-Junction-Street-Treet-List_030921" TargetMode="External"/><Relationship Id="rId7" Type="http://schemas.openxmlformats.org/officeDocument/2006/relationships/hyperlink" Target="https://conservationgardenpark.org/plants/1060/curlicue-sage" TargetMode="External"/><Relationship Id="rId2" Type="http://schemas.openxmlformats.org/officeDocument/2006/relationships/hyperlink" Target="https://revegmoab.com/234850-2/" TargetMode="External"/><Relationship Id="rId16" Type="http://schemas.openxmlformats.org/officeDocument/2006/relationships/hyperlink" Target="https://revegmoab.com/234850-2/" TargetMode="External"/><Relationship Id="rId29" Type="http://schemas.openxmlformats.org/officeDocument/2006/relationships/hyperlink" Target="https://www.gjcity.org/DocumentCenter/View/2946/Grand-Junction-Street-Treet-List_030921" TargetMode="External"/><Relationship Id="rId11" Type="http://schemas.openxmlformats.org/officeDocument/2006/relationships/hyperlink" Target="https://hgic.clemson.edu/factsheet/zoysiagrass/" TargetMode="External"/><Relationship Id="rId24" Type="http://schemas.openxmlformats.org/officeDocument/2006/relationships/hyperlink" Target="https://revegmoab.com/234850-2/" TargetMode="External"/><Relationship Id="rId32" Type="http://schemas.openxmlformats.org/officeDocument/2006/relationships/hyperlink" Target="https://www.gjcity.org/DocumentCenter/View/2946/Grand-Junction-Street-Treet-List_030921" TargetMode="External"/><Relationship Id="rId37" Type="http://schemas.openxmlformats.org/officeDocument/2006/relationships/hyperlink" Target="https://www.gjcity.org/DocumentCenter/View/2946/Grand-Junction-Street-Treet-List_030921" TargetMode="External"/><Relationship Id="rId40" Type="http://schemas.openxmlformats.org/officeDocument/2006/relationships/hyperlink" Target="https://www.gjcity.org/DocumentCenter/View/2946/Grand-Junction-Street-Treet-List_030921" TargetMode="External"/><Relationship Id="rId45" Type="http://schemas.openxmlformats.org/officeDocument/2006/relationships/hyperlink" Target="https://revegmoab.com/234850-2/" TargetMode="External"/><Relationship Id="rId53" Type="http://schemas.openxmlformats.org/officeDocument/2006/relationships/hyperlink" Target="https://www.gjcity.org/DocumentCenter/View/2946/Grand-Junction-Street-Treet-List_030921" TargetMode="External"/><Relationship Id="rId58" Type="http://schemas.openxmlformats.org/officeDocument/2006/relationships/hyperlink" Target="https://www.gjcity.org/DocumentCenter/View/2946/Grand-Junction-Street-Treet-List_030921" TargetMode="External"/><Relationship Id="rId5" Type="http://schemas.openxmlformats.org/officeDocument/2006/relationships/hyperlink" Target="https://revegmoab.com/234850-2/" TargetMode="External"/><Relationship Id="rId61" Type="http://schemas.openxmlformats.org/officeDocument/2006/relationships/table" Target="../tables/table2.xml"/><Relationship Id="rId19" Type="http://schemas.openxmlformats.org/officeDocument/2006/relationships/hyperlink" Target="https://revegmoab.com/234850-2/" TargetMode="External"/><Relationship Id="rId14" Type="http://schemas.openxmlformats.org/officeDocument/2006/relationships/hyperlink" Target="https://revegmoab.com/234850-2/" TargetMode="External"/><Relationship Id="rId22" Type="http://schemas.openxmlformats.org/officeDocument/2006/relationships/hyperlink" Target="https://extension.usu.edu/yardandgarden/research/turfgrass-cultivars-for-utah" TargetMode="External"/><Relationship Id="rId27" Type="http://schemas.openxmlformats.org/officeDocument/2006/relationships/hyperlink" Target="https://www.gjcity.org/DocumentCenter/View/2946/Grand-Junction-Street-Treet-List_030922" TargetMode="External"/><Relationship Id="rId30" Type="http://schemas.openxmlformats.org/officeDocument/2006/relationships/hyperlink" Target="https://conservationgardenpark.org/plants/873/pink-dawn-chitalpa" TargetMode="External"/><Relationship Id="rId35" Type="http://schemas.openxmlformats.org/officeDocument/2006/relationships/hyperlink" Target="https://www.gjcity.org/DocumentCenter/View/2946/Grand-Junction-Street-Treet-List_030921" TargetMode="External"/><Relationship Id="rId43" Type="http://schemas.openxmlformats.org/officeDocument/2006/relationships/hyperlink" Target="https://www.gjcity.org/DocumentCenter/View/2946/Grand-Junction-Street-Treet-List_030921" TargetMode="External"/><Relationship Id="rId48" Type="http://schemas.openxmlformats.org/officeDocument/2006/relationships/hyperlink" Target="https://conservationgardenpark.org/plants/530/western-redbud" TargetMode="External"/><Relationship Id="rId56" Type="http://schemas.openxmlformats.org/officeDocument/2006/relationships/hyperlink" Target="https://conservationgardenpark.org/plants/153/eastern-redbud" TargetMode="External"/><Relationship Id="rId8" Type="http://schemas.openxmlformats.org/officeDocument/2006/relationships/hyperlink" Target="https://conservationgardenpark.org/plants/97/woolly-thyme" TargetMode="External"/><Relationship Id="rId51" Type="http://schemas.openxmlformats.org/officeDocument/2006/relationships/hyperlink" Target="https://www.gjcity.org/DocumentCenter/View/2946/Grand-Junction-Street-Treet-List_030921" TargetMode="External"/><Relationship Id="rId3" Type="http://schemas.openxmlformats.org/officeDocument/2006/relationships/hyperlink" Target="https://www.wildflower.org/plants/combo.php?start=10&amp;distribution=UT&amp;light_sun=1&amp;moist_dry=1&amp;1&amp;pagecount=15" TargetMode="External"/><Relationship Id="rId12" Type="http://schemas.openxmlformats.org/officeDocument/2006/relationships/hyperlink" Target="https://revegmoab.com/234850-2/" TargetMode="External"/><Relationship Id="rId17" Type="http://schemas.openxmlformats.org/officeDocument/2006/relationships/hyperlink" Target="https://revegmoab.com/234850-2/" TargetMode="External"/><Relationship Id="rId25" Type="http://schemas.openxmlformats.org/officeDocument/2006/relationships/hyperlink" Target="https://revegmoab.com/234850-2/" TargetMode="External"/><Relationship Id="rId33" Type="http://schemas.openxmlformats.org/officeDocument/2006/relationships/hyperlink" Target="https://www.gjcity.org/DocumentCenter/View/2946/Grand-Junction-Street-Treet-List_030921" TargetMode="External"/><Relationship Id="rId38" Type="http://schemas.openxmlformats.org/officeDocument/2006/relationships/hyperlink" Target="https://www.gjcity.org/DocumentCenter/View/2946/Grand-Junction-Street-Treet-List_030921" TargetMode="External"/><Relationship Id="rId46" Type="http://schemas.openxmlformats.org/officeDocument/2006/relationships/hyperlink" Target="https://www.gjcity.org/DocumentCenter/View/2946/Grand-Junction-Street-Treet-List_030922" TargetMode="External"/><Relationship Id="rId59" Type="http://schemas.openxmlformats.org/officeDocument/2006/relationships/hyperlink" Target="https://www.waterwiseplants.org/find-a-plant/american-plum/" TargetMode="External"/><Relationship Id="rId20" Type="http://schemas.openxmlformats.org/officeDocument/2006/relationships/hyperlink" Target="https://extension.usu.edu/yardandgarden/research/turfgrass-cultivars-for-utah" TargetMode="External"/><Relationship Id="rId41" Type="http://schemas.openxmlformats.org/officeDocument/2006/relationships/hyperlink" Target="https://www.gjcity.org/DocumentCenter/View/2946/Grand-Junction-Street-Treet-List_030921" TargetMode="External"/><Relationship Id="rId54" Type="http://schemas.openxmlformats.org/officeDocument/2006/relationships/hyperlink" Target="https://www.gjcity.org/DocumentCenter/View/2946/Grand-Junction-Street-Treet-List_030921" TargetMode="External"/><Relationship Id="rId1" Type="http://schemas.openxmlformats.org/officeDocument/2006/relationships/hyperlink" Target="https://conservationgardenpark.org/plants/298/red-yucca" TargetMode="External"/><Relationship Id="rId6" Type="http://schemas.openxmlformats.org/officeDocument/2006/relationships/hyperlink" Target="https://www.wildflower.org/plants/combo.php?start=10&amp;distribution=UT&amp;light_sun=1&amp;moist_dry=1&amp;1&amp;pagecount=12" TargetMode="External"/><Relationship Id="rId15" Type="http://schemas.openxmlformats.org/officeDocument/2006/relationships/hyperlink" Target="https://revegmoab.com/234850-2/" TargetMode="External"/><Relationship Id="rId23" Type="http://schemas.openxmlformats.org/officeDocument/2006/relationships/hyperlink" Target="https://conservationgardenpark.org/plants/31/green-santolina" TargetMode="External"/><Relationship Id="rId28" Type="http://schemas.openxmlformats.org/officeDocument/2006/relationships/hyperlink" Target="https://conservationgardenpark.org/plants/" TargetMode="External"/><Relationship Id="rId36" Type="http://schemas.openxmlformats.org/officeDocument/2006/relationships/hyperlink" Target="https://www.gjcity.org/DocumentCenter/View/2946/Grand-Junction-Street-Treet-List_030921" TargetMode="External"/><Relationship Id="rId49" Type="http://schemas.openxmlformats.org/officeDocument/2006/relationships/hyperlink" Target="https://www.gjcity.org/DocumentCenter/View/2946/Grand-Junction-Street-Treet-List_030921" TargetMode="External"/><Relationship Id="rId57" Type="http://schemas.openxmlformats.org/officeDocument/2006/relationships/hyperlink" Target="https://www.gjcity.org/DocumentCenter/View/2946/Grand-Junction-Street-Treet-List_030921" TargetMode="External"/><Relationship Id="rId10" Type="http://schemas.openxmlformats.org/officeDocument/2006/relationships/hyperlink" Target="https://extension.usu.edu/yardandgarden/research/turfgrass-cultivars-for-utah" TargetMode="External"/><Relationship Id="rId31" Type="http://schemas.openxmlformats.org/officeDocument/2006/relationships/hyperlink" Target="https://www.gjcity.org/DocumentCenter/View/2946/Grand-Junction-Street-Treet-List_030921" TargetMode="External"/><Relationship Id="rId44" Type="http://schemas.openxmlformats.org/officeDocument/2006/relationships/hyperlink" Target="https://revegmoab.com/234850-2/" TargetMode="External"/><Relationship Id="rId52" Type="http://schemas.openxmlformats.org/officeDocument/2006/relationships/hyperlink" Target="https://conservationgardenpark.org/plants/1870/city-sprite-zelkova" TargetMode="External"/><Relationship Id="rId60" Type="http://schemas.openxmlformats.org/officeDocument/2006/relationships/printerSettings" Target="../printerSettings/printerSettings2.bin"/><Relationship Id="rId4" Type="http://schemas.openxmlformats.org/officeDocument/2006/relationships/hyperlink" Target="https://conservationgardenpark.org/plants/" TargetMode="External"/><Relationship Id="rId9" Type="http://schemas.openxmlformats.org/officeDocument/2006/relationships/hyperlink" Target="https://revegmoab.com/234850-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001"/>
  <sheetViews>
    <sheetView tabSelected="1" showWhiteSpace="0" topLeftCell="A8" zoomScaleNormal="100" workbookViewId="0">
      <selection activeCell="E33" sqref="E33"/>
    </sheetView>
  </sheetViews>
  <sheetFormatPr defaultColWidth="14.42578125" defaultRowHeight="15" customHeight="1" x14ac:dyDescent="0.25"/>
  <cols>
    <col min="1" max="1" width="20.7109375" customWidth="1"/>
    <col min="2" max="2" width="30.42578125" bestFit="1" customWidth="1"/>
    <col min="3" max="4" width="20.7109375" customWidth="1"/>
    <col min="5" max="5" width="24.5703125" customWidth="1"/>
    <col min="6" max="6" width="24.42578125" bestFit="1" customWidth="1"/>
    <col min="7" max="7" width="14.7109375" customWidth="1"/>
    <col min="8" max="24" width="8.7109375" customWidth="1"/>
  </cols>
  <sheetData>
    <row r="1" spans="1:7" ht="23.25" x14ac:dyDescent="0.35">
      <c r="A1" s="67" t="s">
        <v>708</v>
      </c>
      <c r="B1" s="68"/>
      <c r="C1" s="68"/>
      <c r="D1" s="68"/>
      <c r="E1" s="68"/>
      <c r="F1" s="69"/>
    </row>
    <row r="2" spans="1:7" ht="18" customHeight="1" x14ac:dyDescent="0.25">
      <c r="A2" s="10" t="s">
        <v>729</v>
      </c>
      <c r="B2" s="61"/>
      <c r="C2" s="62"/>
      <c r="D2" s="63"/>
      <c r="E2" s="46" t="s">
        <v>713</v>
      </c>
      <c r="F2" s="12"/>
    </row>
    <row r="3" spans="1:7" s="9" customFormat="1" ht="18" customHeight="1" x14ac:dyDescent="0.25">
      <c r="A3" s="10" t="s">
        <v>711</v>
      </c>
      <c r="B3" s="64"/>
      <c r="C3" s="65"/>
      <c r="D3" s="66"/>
      <c r="E3" s="47" t="s">
        <v>712</v>
      </c>
      <c r="F3" s="12"/>
    </row>
    <row r="4" spans="1:7" ht="143.25" customHeight="1" x14ac:dyDescent="0.25">
      <c r="A4" s="70" t="s">
        <v>779</v>
      </c>
      <c r="B4" s="71"/>
      <c r="C4" s="71"/>
      <c r="D4" s="71"/>
      <c r="E4" s="71"/>
      <c r="F4" s="72"/>
    </row>
    <row r="5" spans="1:7" s="8" customFormat="1" ht="30" x14ac:dyDescent="0.25">
      <c r="A5" s="7" t="s">
        <v>710</v>
      </c>
      <c r="B5" s="1" t="s">
        <v>0</v>
      </c>
      <c r="C5" s="7" t="s">
        <v>728</v>
      </c>
      <c r="D5" s="7" t="s">
        <v>709</v>
      </c>
      <c r="E5" s="7" t="s">
        <v>731</v>
      </c>
      <c r="F5" s="7" t="s">
        <v>730</v>
      </c>
      <c r="G5" s="55" t="s">
        <v>28</v>
      </c>
    </row>
    <row r="6" spans="1:7" x14ac:dyDescent="0.25">
      <c r="A6" s="11"/>
      <c r="B6" s="12"/>
      <c r="C6" s="14" t="str">
        <f>_xlfn.XLOOKUP('Landscape Materials'!B6,PlantList[Plant Name],PlantList[Water Use (non-irrigated/very-low, low, moderate, high)], "not found")</f>
        <v>not found</v>
      </c>
      <c r="D6" s="14" t="str">
        <f>_xlfn.XLOOKUP('Landscape Materials'!B6,PlantList[Plant Name],PlantList[Native?], "not found")</f>
        <v>not found</v>
      </c>
      <c r="E6" s="14" t="str">
        <f>_xlfn.XLOOKUP('Landscape Materials'!B6,PlantList[Plant Name],PlantList[Size], "not found")</f>
        <v>not found</v>
      </c>
      <c r="F6" s="13"/>
      <c r="G6" s="58"/>
    </row>
    <row r="7" spans="1:7" x14ac:dyDescent="0.25">
      <c r="A7" s="11"/>
      <c r="B7" s="12"/>
      <c r="C7" s="14" t="str">
        <f>_xlfn.XLOOKUP('Landscape Materials'!B7,PlantList[Plant Name],PlantList[Water Use (non-irrigated/very-low, low, moderate, high)], "not found")</f>
        <v>not found</v>
      </c>
      <c r="D7" s="14" t="str">
        <f>_xlfn.XLOOKUP('Landscape Materials'!B7,PlantList[Plant Name],PlantList[Native?], "not found")</f>
        <v>not found</v>
      </c>
      <c r="E7" s="14" t="str">
        <f>_xlfn.XLOOKUP('Landscape Materials'!B7,PlantList[Plant Name],PlantList[Size], "not found")</f>
        <v>not found</v>
      </c>
      <c r="F7" s="13"/>
      <c r="G7" s="48"/>
    </row>
    <row r="8" spans="1:7" x14ac:dyDescent="0.25">
      <c r="A8" s="11"/>
      <c r="B8" s="12"/>
      <c r="C8" s="14" t="str">
        <f>_xlfn.XLOOKUP('Landscape Materials'!B8,PlantList[Plant Name],PlantList[Water Use (non-irrigated/very-low, low, moderate, high)], "not found")</f>
        <v>not found</v>
      </c>
      <c r="D8" s="14" t="str">
        <f>_xlfn.XLOOKUP('Landscape Materials'!B8,PlantList[Plant Name],PlantList[Native?], "not found")</f>
        <v>not found</v>
      </c>
      <c r="E8" s="14" t="str">
        <f>_xlfn.XLOOKUP('Landscape Materials'!B8,PlantList[Plant Name],PlantList[Size], "not found")</f>
        <v>not found</v>
      </c>
      <c r="F8" s="13"/>
      <c r="G8" s="58"/>
    </row>
    <row r="9" spans="1:7" x14ac:dyDescent="0.25">
      <c r="A9" s="11"/>
      <c r="B9" s="12"/>
      <c r="C9" s="35" t="str">
        <f>_xlfn.XLOOKUP('Landscape Materials'!B9,PlantList[Plant Name],PlantList[Water Use (non-irrigated/very-low, low, moderate, high)], "not found")</f>
        <v>not found</v>
      </c>
      <c r="D9" s="35" t="str">
        <f>_xlfn.XLOOKUP('Landscape Materials'!B9,PlantList[Plant Name],PlantList[Native?], "not found")</f>
        <v>not found</v>
      </c>
      <c r="E9" s="14" t="str">
        <f>_xlfn.XLOOKUP('Landscape Materials'!B9,PlantList[Plant Name],PlantList[Size], "not found")</f>
        <v>not found</v>
      </c>
      <c r="F9" s="13"/>
      <c r="G9" s="48"/>
    </row>
    <row r="10" spans="1:7" x14ac:dyDescent="0.25">
      <c r="A10" s="11"/>
      <c r="B10" s="12"/>
      <c r="C10" s="14" t="str">
        <f>_xlfn.XLOOKUP('Landscape Materials'!B10,PlantList[Plant Name],PlantList[Water Use (non-irrigated/very-low, low, moderate, high)], "not found")</f>
        <v>not found</v>
      </c>
      <c r="D10" s="14" t="str">
        <f>_xlfn.XLOOKUP('Landscape Materials'!B10,PlantList[Plant Name],PlantList[Native?], "not found")</f>
        <v>not found</v>
      </c>
      <c r="E10" s="14" t="str">
        <f>_xlfn.XLOOKUP('Landscape Materials'!B10,PlantList[Plant Name],PlantList[Size], "not found")</f>
        <v>not found</v>
      </c>
      <c r="F10" s="13"/>
      <c r="G10" s="48"/>
    </row>
    <row r="11" spans="1:7" x14ac:dyDescent="0.25">
      <c r="A11" s="11"/>
      <c r="B11" s="12"/>
      <c r="C11" s="14" t="str">
        <f>_xlfn.XLOOKUP('Landscape Materials'!B11,PlantList[Plant Name],PlantList[Water Use (non-irrigated/very-low, low, moderate, high)], "not found")</f>
        <v>not found</v>
      </c>
      <c r="D11" s="14" t="str">
        <f>_xlfn.XLOOKUP('Landscape Materials'!B11,PlantList[Plant Name],PlantList[Native?], "not found")</f>
        <v>not found</v>
      </c>
      <c r="E11" s="14" t="str">
        <f>_xlfn.XLOOKUP('Landscape Materials'!B11,PlantList[Plant Name],PlantList[Size], "not found")</f>
        <v>not found</v>
      </c>
      <c r="F11" s="13"/>
      <c r="G11" s="48"/>
    </row>
    <row r="12" spans="1:7" x14ac:dyDescent="0.25">
      <c r="A12" s="11"/>
      <c r="B12" s="12"/>
      <c r="C12" s="14" t="str">
        <f>_xlfn.XLOOKUP('Landscape Materials'!B12,PlantList[Plant Name],PlantList[Water Use (non-irrigated/very-low, low, moderate, high)], "not found")</f>
        <v>not found</v>
      </c>
      <c r="D12" s="14" t="str">
        <f>_xlfn.XLOOKUP('Landscape Materials'!B12,PlantList[Plant Name],PlantList[Native?], "not found")</f>
        <v>not found</v>
      </c>
      <c r="E12" s="14" t="str">
        <f>_xlfn.XLOOKUP('Landscape Materials'!B12,PlantList[Plant Name],PlantList[Size], "not found")</f>
        <v>not found</v>
      </c>
      <c r="F12" s="13"/>
      <c r="G12" s="48"/>
    </row>
    <row r="13" spans="1:7" x14ac:dyDescent="0.25">
      <c r="A13" s="11"/>
      <c r="B13" s="12"/>
      <c r="C13" s="14" t="str">
        <f>_xlfn.XLOOKUP('Landscape Materials'!B13,PlantList[Plant Name],PlantList[Water Use (non-irrigated/very-low, low, moderate, high)], "not found")</f>
        <v>not found</v>
      </c>
      <c r="D13" s="14" t="str">
        <f>_xlfn.XLOOKUP('Landscape Materials'!B13,PlantList[Plant Name],PlantList[Native?], "not found")</f>
        <v>not found</v>
      </c>
      <c r="E13" s="14" t="str">
        <f>_xlfn.XLOOKUP('Landscape Materials'!B13,PlantList[Plant Name],PlantList[Size], "not found")</f>
        <v>not found</v>
      </c>
      <c r="F13" s="13"/>
      <c r="G13" s="58"/>
    </row>
    <row r="14" spans="1:7" x14ac:dyDescent="0.25">
      <c r="A14" s="11"/>
      <c r="B14" s="12"/>
      <c r="C14" s="14" t="str">
        <f>_xlfn.XLOOKUP('Landscape Materials'!B14,PlantList[Plant Name],PlantList[Water Use (non-irrigated/very-low, low, moderate, high)], "not found")</f>
        <v>not found</v>
      </c>
      <c r="D14" s="14" t="str">
        <f>_xlfn.XLOOKUP('Landscape Materials'!B14,PlantList[Plant Name],PlantList[Native?], "not found")</f>
        <v>not found</v>
      </c>
      <c r="E14" s="14" t="str">
        <f>_xlfn.XLOOKUP('Landscape Materials'!B14,PlantList[Plant Name],PlantList[Size], "not found")</f>
        <v>not found</v>
      </c>
      <c r="F14" s="13"/>
      <c r="G14" s="48"/>
    </row>
    <row r="15" spans="1:7" x14ac:dyDescent="0.25">
      <c r="A15" s="11"/>
      <c r="B15" s="12"/>
      <c r="C15" s="35" t="str">
        <f>_xlfn.XLOOKUP('Landscape Materials'!B15,PlantList[Plant Name],PlantList[Water Use (non-irrigated/very-low, low, moderate, high)], "not found")</f>
        <v>not found</v>
      </c>
      <c r="D15" s="35" t="str">
        <f>_xlfn.XLOOKUP('Landscape Materials'!B15,PlantList[Plant Name],PlantList[Native?], "not found")</f>
        <v>not found</v>
      </c>
      <c r="E15" s="14" t="str">
        <f>_xlfn.XLOOKUP('Landscape Materials'!B15,PlantList[Plant Name],PlantList[Size], "not found")</f>
        <v>not found</v>
      </c>
      <c r="F15" s="13"/>
      <c r="G15" s="58"/>
    </row>
    <row r="16" spans="1:7" x14ac:dyDescent="0.25">
      <c r="A16" s="11"/>
      <c r="B16" s="12"/>
      <c r="C16" s="14" t="str">
        <f>_xlfn.XLOOKUP('Landscape Materials'!B16,PlantList[Plant Name],PlantList[Water Use (non-irrigated/very-low, low, moderate, high)], "not found")</f>
        <v>not found</v>
      </c>
      <c r="D16" s="14" t="str">
        <f>_xlfn.XLOOKUP('Landscape Materials'!B16,PlantList[Plant Name],PlantList[Native?], "not found")</f>
        <v>not found</v>
      </c>
      <c r="E16" s="14" t="str">
        <f>_xlfn.XLOOKUP('Landscape Materials'!B16,PlantList[Plant Name],PlantList[Size], "not found")</f>
        <v>not found</v>
      </c>
      <c r="F16" s="13"/>
      <c r="G16" s="48"/>
    </row>
    <row r="17" spans="1:7" x14ac:dyDescent="0.25">
      <c r="A17" s="11"/>
      <c r="B17" s="12"/>
      <c r="C17" s="14" t="str">
        <f>_xlfn.XLOOKUP('Landscape Materials'!B17,PlantList[Plant Name],PlantList[Water Use (non-irrigated/very-low, low, moderate, high)], "not found")</f>
        <v>not found</v>
      </c>
      <c r="D17" s="14" t="str">
        <f>_xlfn.XLOOKUP('Landscape Materials'!B17,PlantList[Plant Name],PlantList[Native?], "not found")</f>
        <v>not found</v>
      </c>
      <c r="E17" s="14" t="str">
        <f>_xlfn.XLOOKUP('Landscape Materials'!B17,PlantList[Plant Name],PlantList[Size], "not found")</f>
        <v>not found</v>
      </c>
      <c r="F17" s="13"/>
      <c r="G17" s="48"/>
    </row>
    <row r="18" spans="1:7" x14ac:dyDescent="0.25">
      <c r="A18" s="11"/>
      <c r="B18" s="20"/>
      <c r="C18" s="35" t="str">
        <f>_xlfn.XLOOKUP('Landscape Materials'!B18,PlantList[Plant Name],PlantList[Water Use (non-irrigated/very-low, low, moderate, high)], "not found")</f>
        <v>not found</v>
      </c>
      <c r="D18" s="35" t="str">
        <f>_xlfn.XLOOKUP('Landscape Materials'!B18,PlantList[Plant Name],PlantList[Native?], "not found")</f>
        <v>not found</v>
      </c>
      <c r="E18" s="14" t="str">
        <f>_xlfn.XLOOKUP('Landscape Materials'!B18,PlantList[Plant Name],PlantList[Size], "not found")</f>
        <v>not found</v>
      </c>
      <c r="F18" s="13"/>
      <c r="G18" s="48"/>
    </row>
    <row r="19" spans="1:7" x14ac:dyDescent="0.25">
      <c r="A19" s="11"/>
      <c r="B19" s="12"/>
      <c r="C19" s="14" t="str">
        <f>_xlfn.XLOOKUP('Landscape Materials'!B19,PlantList[Plant Name],PlantList[Water Use (non-irrigated/very-low, low, moderate, high)], "not found")</f>
        <v>not found</v>
      </c>
      <c r="D19" s="14" t="str">
        <f>_xlfn.XLOOKUP('Landscape Materials'!B19,PlantList[Plant Name],PlantList[Native?], "not found")</f>
        <v>not found</v>
      </c>
      <c r="E19" s="14" t="str">
        <f>_xlfn.XLOOKUP('Landscape Materials'!B19,PlantList[Plant Name],PlantList[Size], "not found")</f>
        <v>not found</v>
      </c>
      <c r="F19" s="13"/>
      <c r="G19" s="48"/>
    </row>
    <row r="20" spans="1:7" x14ac:dyDescent="0.25">
      <c r="A20" s="21"/>
      <c r="B20" s="22"/>
      <c r="C20" s="23" t="str">
        <f>_xlfn.XLOOKUP('Landscape Materials'!B20,PlantList[Plant Name],PlantList[Water Use (non-irrigated/very-low, low, moderate, high)], "not found")</f>
        <v>not found</v>
      </c>
      <c r="D20" s="23" t="str">
        <f>_xlfn.XLOOKUP('Landscape Materials'!B20,PlantList[Plant Name],PlantList[Native?], "not found")</f>
        <v>not found</v>
      </c>
      <c r="E20" s="14" t="str">
        <f>_xlfn.XLOOKUP('Landscape Materials'!B20,PlantList[Plant Name],PlantList[Size], "not found")</f>
        <v>not found</v>
      </c>
      <c r="F20" s="13"/>
      <c r="G20" s="48"/>
    </row>
    <row r="21" spans="1:7" x14ac:dyDescent="0.25">
      <c r="A21" s="21"/>
      <c r="B21" s="22"/>
      <c r="C21" s="23" t="str">
        <f>_xlfn.XLOOKUP('Landscape Materials'!B21,PlantList[Plant Name],PlantList[Water Use (non-irrigated/very-low, low, moderate, high)], "not found")</f>
        <v>not found</v>
      </c>
      <c r="D21" s="23" t="str">
        <f>_xlfn.XLOOKUP('Landscape Materials'!B21,PlantList[Plant Name],PlantList[Native?], "not found")</f>
        <v>not found</v>
      </c>
      <c r="E21" s="14" t="str">
        <f>_xlfn.XLOOKUP('Landscape Materials'!B21,PlantList[Plant Name],PlantList[Size], "not found")</f>
        <v>not found</v>
      </c>
      <c r="F21" s="13"/>
      <c r="G21" s="48"/>
    </row>
    <row r="22" spans="1:7" x14ac:dyDescent="0.25">
      <c r="A22" s="21"/>
      <c r="B22" s="22"/>
      <c r="C22" s="35" t="str">
        <f>_xlfn.XLOOKUP('Landscape Materials'!B22,PlantList[Plant Name],PlantList[Water Use (non-irrigated/very-low, low, moderate, high)], "not found")</f>
        <v>not found</v>
      </c>
      <c r="D22" s="23" t="str">
        <f>_xlfn.XLOOKUP('Landscape Materials'!B22,PlantList[Plant Name],PlantList[Native?], "not found")</f>
        <v>not found</v>
      </c>
      <c r="E22" s="14" t="str">
        <f>_xlfn.XLOOKUP('Landscape Materials'!B22,PlantList[Plant Name],PlantList[Size], "not found")</f>
        <v>not found</v>
      </c>
      <c r="F22" s="13"/>
      <c r="G22" s="48"/>
    </row>
    <row r="23" spans="1:7" x14ac:dyDescent="0.25">
      <c r="A23" s="21"/>
      <c r="B23" s="22"/>
      <c r="C23" s="35" t="str">
        <f>_xlfn.XLOOKUP('Landscape Materials'!B23,PlantList[Plant Name],PlantList[Water Use (non-irrigated/very-low, low, moderate, high)], "not found")</f>
        <v>not found</v>
      </c>
      <c r="D23" s="35" t="str">
        <f>_xlfn.XLOOKUP('Landscape Materials'!B23,PlantList[Plant Name],PlantList[Native?], "not found")</f>
        <v>not found</v>
      </c>
      <c r="E23" s="14" t="str">
        <f>_xlfn.XLOOKUP('Landscape Materials'!B23,PlantList[Plant Name],PlantList[Size], "not found")</f>
        <v>not found</v>
      </c>
      <c r="F23" s="13"/>
      <c r="G23" s="48"/>
    </row>
    <row r="24" spans="1:7" x14ac:dyDescent="0.25">
      <c r="A24" s="21"/>
      <c r="B24" s="22"/>
      <c r="C24" s="35" t="str">
        <f>_xlfn.XLOOKUP('Landscape Materials'!B24,PlantList[Plant Name],PlantList[Water Use (non-irrigated/very-low, low, moderate, high)], "not found")</f>
        <v>not found</v>
      </c>
      <c r="D24" s="35" t="str">
        <f>_xlfn.XLOOKUP('Landscape Materials'!B24,PlantList[Plant Name],PlantList[Native?], "not found")</f>
        <v>not found</v>
      </c>
      <c r="E24" s="14" t="str">
        <f>_xlfn.XLOOKUP('Landscape Materials'!B24,PlantList[Plant Name],PlantList[Size], "not found")</f>
        <v>not found</v>
      </c>
      <c r="F24" s="13"/>
      <c r="G24" s="48"/>
    </row>
    <row r="25" spans="1:7" x14ac:dyDescent="0.25">
      <c r="A25" s="21"/>
      <c r="B25" s="22"/>
      <c r="C25" s="56" t="str">
        <f>_xlfn.XLOOKUP('Landscape Materials'!B25,PlantList[Plant Name],PlantList[Water Use (non-irrigated/very-low, low, moderate, high)], "not found")</f>
        <v>not found</v>
      </c>
      <c r="D25" s="56" t="str">
        <f>_xlfn.XLOOKUP('Landscape Materials'!B25,PlantList[Plant Name],PlantList[Native?], "not found")</f>
        <v>not found</v>
      </c>
      <c r="E25" s="14" t="str">
        <f>_xlfn.XLOOKUP('Landscape Materials'!B25,PlantList[Plant Name],PlantList[Size], "not found")</f>
        <v>not found</v>
      </c>
      <c r="F25" s="13"/>
      <c r="G25" s="48"/>
    </row>
    <row r="26" spans="1:7" x14ac:dyDescent="0.25">
      <c r="A26" s="21"/>
      <c r="B26" s="22"/>
      <c r="C26" s="56" t="str">
        <f>_xlfn.XLOOKUP('Landscape Materials'!B26,PlantList[Plant Name],PlantList[Water Use (non-irrigated/very-low, low, moderate, high)], "not found")</f>
        <v>not found</v>
      </c>
      <c r="D26" s="56" t="str">
        <f>_xlfn.XLOOKUP('Landscape Materials'!B26,PlantList[Plant Name],PlantList[Native?], "not found")</f>
        <v>not found</v>
      </c>
      <c r="E26" s="14" t="str">
        <f>_xlfn.XLOOKUP('Landscape Materials'!B26,PlantList[Plant Name],PlantList[Size], "not found")</f>
        <v>not found</v>
      </c>
      <c r="F26" s="13"/>
      <c r="G26" s="48"/>
    </row>
    <row r="27" spans="1:7" x14ac:dyDescent="0.25">
      <c r="A27" s="21"/>
      <c r="B27" s="22"/>
      <c r="C27" s="56" t="str">
        <f>_xlfn.XLOOKUP('Landscape Materials'!B27,PlantList[Plant Name],PlantList[Water Use (non-irrigated/very-low, low, moderate, high)], "not found")</f>
        <v>not found</v>
      </c>
      <c r="D27" s="56" t="str">
        <f>_xlfn.XLOOKUP('Landscape Materials'!B27,PlantList[Plant Name],PlantList[Native?], "not found")</f>
        <v>not found</v>
      </c>
      <c r="E27" s="14" t="str">
        <f>_xlfn.XLOOKUP('Landscape Materials'!B27,PlantList[Plant Name],PlantList[Size], "not found")</f>
        <v>not found</v>
      </c>
      <c r="F27" s="13"/>
      <c r="G27" s="48"/>
    </row>
    <row r="28" spans="1:7" ht="15.75" thickBot="1" x14ac:dyDescent="0.3">
      <c r="A28" s="15"/>
      <c r="B28" s="16"/>
      <c r="C28" s="35" t="str">
        <f>_xlfn.XLOOKUP('Landscape Materials'!B28,PlantList[Plant Name],PlantList[Water Use (non-irrigated/very-low, low, moderate, high)], "not found")</f>
        <v>not found</v>
      </c>
      <c r="D28" s="35" t="str">
        <f>_xlfn.XLOOKUP('Landscape Materials'!B28,PlantList[Plant Name],PlantList[Native?], "not found")</f>
        <v>not found</v>
      </c>
      <c r="E28" s="14" t="str">
        <f>_xlfn.XLOOKUP('Landscape Materials'!B28,PlantList[Plant Name],PlantList[Size], "not found")</f>
        <v>not found</v>
      </c>
      <c r="F28" s="17"/>
      <c r="G28" s="48"/>
    </row>
    <row r="29" spans="1:7" x14ac:dyDescent="0.25">
      <c r="A29" s="73" t="s">
        <v>718</v>
      </c>
      <c r="B29" s="73"/>
      <c r="C29" s="73"/>
      <c r="D29" s="73"/>
      <c r="E29" s="73"/>
      <c r="F29" s="73"/>
    </row>
    <row r="30" spans="1:7" ht="15.75" customHeight="1" thickBot="1" x14ac:dyDescent="0.3">
      <c r="A30" s="18" t="s">
        <v>929</v>
      </c>
      <c r="B30" s="28"/>
      <c r="C30" s="19"/>
      <c r="D30" s="19"/>
      <c r="E30" s="19"/>
      <c r="F30" s="19"/>
    </row>
    <row r="31" spans="1:7" x14ac:dyDescent="0.25">
      <c r="A31" s="59" t="s">
        <v>778</v>
      </c>
      <c r="B31" s="60"/>
      <c r="C31" s="60"/>
      <c r="D31" s="60"/>
      <c r="E31" s="60"/>
      <c r="F31" s="60"/>
    </row>
    <row r="32" spans="1:7" ht="15.75" customHeight="1" x14ac:dyDescent="0.25">
      <c r="A32" s="36"/>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sheetData>
  <sheetProtection algorithmName="SHA-512" hashValue="GUhNhiFBInmYWs3p8mxO1Vbe9G92ojkWQ1oOF+Is48Qo9a8Pmbe5eaOXVwNWAt6qs5z+zNSWMibYV/Gwntt/dA==" saltValue="EmN07ZA7mN353LgZB9qWyg==" spinCount="100000" sheet="1" objects="1" scenarios="1"/>
  <mergeCells count="6">
    <mergeCell ref="A31:F31"/>
    <mergeCell ref="B2:D2"/>
    <mergeCell ref="B3:D3"/>
    <mergeCell ref="A1:F1"/>
    <mergeCell ref="A4:F4"/>
    <mergeCell ref="A29:F29"/>
  </mergeCells>
  <dataValidations count="6">
    <dataValidation type="list" allowBlank="1" showInputMessage="1" showErrorMessage="1" sqref="C17:D18 C11:D11 C7:D9" xr:uid="{E8A0282A-FE2C-453D-B459-85A323461C61}">
      <formula1>OFFSET(CommonName, MATCH($A6,PlantType,0),0,COUNTIF(PlantType,$A6),1)</formula1>
    </dataValidation>
    <dataValidation type="list" allowBlank="1" showInputMessage="1" showErrorMessage="1" sqref="F30" xr:uid="{FFF8C8C5-D8A3-4F09-BE7D-AC3259571912}">
      <formula1>OFFSET(CommonNameHead,MATCH($A6, PlantType,0),0,COUNTIF(PlantType,$A6),1)</formula1>
    </dataValidation>
    <dataValidation type="list" allowBlank="1" showInputMessage="1" showErrorMessage="1" prompt="Selet plant - Select the specific plant in your landscape." sqref="C19:D28" xr:uid="{4AEE4764-2375-4E89-A9B2-B4FE113B3C9A}">
      <formula1>OFFSET(CommonNameHead,MATCH($A19, PlantType,0),0,COUNTIF(PlantType,$A19),1)</formula1>
    </dataValidation>
    <dataValidation type="list" allowBlank="1" showInputMessage="1" showErrorMessage="1" sqref="B6:B28" xr:uid="{BBC62B50-F593-4DF5-9067-D4D9AB63E874}">
      <formula1>OFFSET(CommonName, MATCH($A6,PlantType,0)-1,0,COUNTIF(PlantType,$A6),1)</formula1>
    </dataValidation>
    <dataValidation type="list" allowBlank="1" showInputMessage="1" showErrorMessage="1" prompt="Plant type - Please choose the type of plant." sqref="A6:A28" xr:uid="{0413AEBB-7BE1-4BB0-A9AD-AB1561B4A360}">
      <formula1>PlantType</formula1>
    </dataValidation>
    <dataValidation type="list" allowBlank="1" showInputMessage="1" showErrorMessage="1" sqref="C10:D10" xr:uid="{BD5DA8ED-6EEA-4321-9BB5-2D41BB5DE6B3}">
      <formula1>OFFSET(CommonName, MATCH($A8,PlantType,0),0,COUNTIF(PlantType,$A8),1)</formula1>
    </dataValidation>
  </dataValidations>
  <pageMargins left="0.7" right="0.7" top="0.75" bottom="0.75" header="0" footer="0"/>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001"/>
  <sheetViews>
    <sheetView workbookViewId="0">
      <selection activeCell="D13" sqref="D13"/>
    </sheetView>
  </sheetViews>
  <sheetFormatPr defaultColWidth="14.42578125" defaultRowHeight="15" customHeight="1" x14ac:dyDescent="0.25"/>
  <cols>
    <col min="1" max="1" width="63" bestFit="1" customWidth="1"/>
    <col min="2" max="2" width="19.42578125" customWidth="1"/>
    <col min="3" max="3" width="11.140625" customWidth="1"/>
    <col min="4" max="4" width="29.85546875" customWidth="1"/>
    <col min="5" max="26" width="18.7109375" customWidth="1"/>
  </cols>
  <sheetData>
    <row r="1" spans="1:5" ht="24" thickBot="1" x14ac:dyDescent="0.4">
      <c r="A1" s="74" t="s">
        <v>707</v>
      </c>
      <c r="B1" s="75"/>
      <c r="C1" s="75"/>
      <c r="D1" s="76"/>
    </row>
    <row r="2" spans="1:5" ht="30.75" thickBot="1" x14ac:dyDescent="0.3">
      <c r="A2" s="3" t="s">
        <v>774</v>
      </c>
      <c r="B2" s="4" t="s">
        <v>13</v>
      </c>
      <c r="C2" s="4" t="s">
        <v>14</v>
      </c>
      <c r="D2" s="29"/>
    </row>
    <row r="3" spans="1:5" x14ac:dyDescent="0.25">
      <c r="A3" s="2" t="s">
        <v>12</v>
      </c>
      <c r="B3" s="40">
        <f>SUMIF('Landscape Materials'!$E$6:$E$28,"square feet in food",Table_1[Quantity])</f>
        <v>0</v>
      </c>
      <c r="C3" s="30" t="s">
        <v>15</v>
      </c>
      <c r="D3" s="31">
        <f>B3*'Plant size reference'!A10</f>
        <v>0</v>
      </c>
    </row>
    <row r="4" spans="1:5" x14ac:dyDescent="0.25">
      <c r="A4" s="2" t="s">
        <v>16</v>
      </c>
      <c r="B4" s="41">
        <f>SUMIF('Landscape Materials'!$E$6:$E$28,"square feet in cool season grasses, water-intensive",Table_1[Quantity])</f>
        <v>0</v>
      </c>
      <c r="C4" s="30" t="s">
        <v>15</v>
      </c>
      <c r="D4" s="31">
        <f>B4*'Plant size reference'!A2</f>
        <v>0</v>
      </c>
      <c r="E4" s="6"/>
    </row>
    <row r="5" spans="1:5" x14ac:dyDescent="0.25">
      <c r="A5" s="32" t="s">
        <v>717</v>
      </c>
      <c r="B5" s="41">
        <f>SUMIF('Landscape Materials'!$E$6:$E$28,"square feet in grasses",Table_1[Quantity])</f>
        <v>0</v>
      </c>
      <c r="C5" s="30" t="s">
        <v>15</v>
      </c>
      <c r="D5" s="31">
        <f>B5*'Plant size reference'!A2</f>
        <v>0</v>
      </c>
    </row>
    <row r="6" spans="1:5" x14ac:dyDescent="0.25">
      <c r="A6" s="33" t="s">
        <v>705</v>
      </c>
      <c r="B6" s="41">
        <f>SUMIF('Landscape Materials'!$E$6:$E$28,"square feet of mulch",Table_1[Quantity])</f>
        <v>0</v>
      </c>
      <c r="C6" s="30" t="s">
        <v>15</v>
      </c>
      <c r="D6" s="31">
        <f>B6*'Plant size reference'!A2</f>
        <v>0</v>
      </c>
    </row>
    <row r="7" spans="1:5" x14ac:dyDescent="0.25">
      <c r="A7" s="2" t="s">
        <v>17</v>
      </c>
      <c r="B7" s="41">
        <f>SUMIF('Landscape Materials'!$E$6:$E$28,"small plant",Table_1[Quantity])</f>
        <v>0</v>
      </c>
      <c r="C7" s="30" t="s">
        <v>18</v>
      </c>
      <c r="D7" s="31">
        <f>B7*'Plant size reference'!A3</f>
        <v>0</v>
      </c>
    </row>
    <row r="8" spans="1:5" x14ac:dyDescent="0.25">
      <c r="A8" s="2" t="s">
        <v>19</v>
      </c>
      <c r="B8" s="41">
        <f>SUMIF('Landscape Materials'!$E$6:$E$28,"medium plant",Table_1[Quantity])</f>
        <v>0</v>
      </c>
      <c r="C8" s="30" t="s">
        <v>18</v>
      </c>
      <c r="D8" s="31">
        <f>B8*'Plant size reference'!A4</f>
        <v>0</v>
      </c>
    </row>
    <row r="9" spans="1:5" x14ac:dyDescent="0.25">
      <c r="A9" s="2" t="s">
        <v>20</v>
      </c>
      <c r="B9" s="41">
        <f>SUMIF('Landscape Materials'!$E$6:$E$28,"large plant",Table_1[Quantity])</f>
        <v>0</v>
      </c>
      <c r="C9" s="30" t="s">
        <v>18</v>
      </c>
      <c r="D9" s="31">
        <f>B9*'Plant size reference'!A5</f>
        <v>0</v>
      </c>
      <c r="E9" s="24"/>
    </row>
    <row r="10" spans="1:5" x14ac:dyDescent="0.25">
      <c r="A10" t="s">
        <v>725</v>
      </c>
      <c r="B10" s="41">
        <f>SUMIF('Landscape Materials'!$E$6:$E$28,"very large plant",Table_1[Quantity])</f>
        <v>0</v>
      </c>
      <c r="C10" s="30" t="s">
        <v>18</v>
      </c>
      <c r="D10" s="31">
        <f>B10*'Plant size reference'!A6</f>
        <v>0</v>
      </c>
      <c r="E10" s="24"/>
    </row>
    <row r="11" spans="1:5" x14ac:dyDescent="0.25">
      <c r="A11" s="33" t="s">
        <v>21</v>
      </c>
      <c r="B11" s="41">
        <f>SUMIF('Landscape Materials'!$E$6:$E$28,"small tree",Table_1[Quantity])</f>
        <v>0</v>
      </c>
      <c r="C11" s="34" t="s">
        <v>22</v>
      </c>
      <c r="D11" s="31">
        <f>B11*'Plant size reference'!A7</f>
        <v>0</v>
      </c>
      <c r="E11" s="6"/>
    </row>
    <row r="12" spans="1:5" x14ac:dyDescent="0.25">
      <c r="A12" s="33" t="s">
        <v>23</v>
      </c>
      <c r="B12" s="41">
        <f>SUMIF('Landscape Materials'!$E$6:$E$28,"medium tree",Table_1[Quantity])</f>
        <v>0</v>
      </c>
      <c r="C12" s="34" t="s">
        <v>22</v>
      </c>
      <c r="D12" s="31">
        <f>B12*'Plant size reference'!A8</f>
        <v>0</v>
      </c>
      <c r="E12" s="24"/>
    </row>
    <row r="13" spans="1:5" ht="15.75" thickBot="1" x14ac:dyDescent="0.3">
      <c r="A13" s="33" t="s">
        <v>24</v>
      </c>
      <c r="B13" s="42">
        <f>SUMIF('Landscape Materials'!$E$6:$E$28,"large tree",Table_1[Quantity])</f>
        <v>0</v>
      </c>
      <c r="C13" s="34" t="s">
        <v>22</v>
      </c>
      <c r="D13" s="31">
        <f>B13*'Plant size reference'!A9</f>
        <v>0</v>
      </c>
      <c r="E13" s="24"/>
    </row>
    <row r="14" spans="1:5" ht="15.75" thickBot="1" x14ac:dyDescent="0.3">
      <c r="A14" s="77" t="s">
        <v>714</v>
      </c>
      <c r="B14" s="78"/>
      <c r="C14" s="79"/>
      <c r="D14" s="26">
        <f>SUM(D3:D13)</f>
        <v>0</v>
      </c>
      <c r="E14" s="57"/>
    </row>
    <row r="15" spans="1:5" ht="15.75" thickBot="1" x14ac:dyDescent="0.3">
      <c r="A15" s="77" t="s">
        <v>732</v>
      </c>
      <c r="B15" s="78"/>
      <c r="C15" s="79"/>
      <c r="D15" s="52">
        <f>IF((NOT(SUM(D3:D5,D7:D13)=0)),IF(SUM(D11:D13)&lt;(0.16*SUM(D3:D5, D7:D13)),SUM(D3:D13)/'Landscape Materials'!F2,((SUM(D3:D5,D7:D10)/'Landscape Materials'!F2)+ 0.15)),0)</f>
        <v>0</v>
      </c>
    </row>
    <row r="16" spans="1:5" ht="15.75" thickBot="1" x14ac:dyDescent="0.3">
      <c r="A16" s="49" t="s">
        <v>775</v>
      </c>
      <c r="B16" s="50">
        <f>SUMIFS(Table_1[Quantity],'Landscape Materials'!$B$6:$B$28,"*Unlisted*",'Landscape Materials'!$A$6:$A$28,"Groundcover")+SUMIFS(Table_1[Quantity],'Landscape Materials'!$B$6:$B$28,"*Unlisted*",'Landscape Materials'!$A$6:$A$28,"Grasses")</f>
        <v>0</v>
      </c>
      <c r="C16" s="51"/>
      <c r="D16" s="53">
        <f>IFERROR(B16/SUM(B3:B5),0)</f>
        <v>0</v>
      </c>
      <c r="E16" s="24"/>
    </row>
    <row r="17" spans="1:5" x14ac:dyDescent="0.25">
      <c r="A17" s="45" t="s">
        <v>776</v>
      </c>
      <c r="B17" s="39">
        <f>(SUMIFS(Table_1[Quantity],'Landscape Materials'!$E$6:$E$28,"small plant",Table_1[Select Plant],"*Unlisted*")*'Plant size reference'!A3)+(SUMIFS(Table_1[Quantity],'Landscape Materials'!$E$6:$E$28,"medium plant",Table_1[Select Plant],"*Unlisted*")*'Plant size reference'!A4)+(SUMIFS(Table_1[Quantity],'Landscape Materials'!$E$6:$E$28,"large plant",Table_1[Select Plant],"*Unlisted*")*'Plant size reference'!A5)+(SUMIFS(Table_1[Quantity],'Landscape Materials'!$E$6:$E$28,"very large plant",Table_1[Select Plant],"*Unlisted*")*'Plant size reference'!A6)+(SUMIFS(Table_1[Quantity],'Landscape Materials'!$E$6:$E$28,"small tree",Table_1[Select Plant],"*Unlisted*")*'Plant size reference'!A7)+(SUMIFS(Table_1[Quantity],'Landscape Materials'!$E$6:$E$28,"medium tree",Table_1[Select Plant],"*Unlisted*")*'Plant size reference'!A8)+(SUMIFS(Table_1[Quantity],'Landscape Materials'!$E$6:$E$28,"large tree",Table_1[Select Plant],"*Unlisted*")*'Plant size reference'!A9)</f>
        <v>0</v>
      </c>
      <c r="C17" s="37"/>
      <c r="D17" s="54">
        <f>IFERROR(B17/D14,0)</f>
        <v>0</v>
      </c>
      <c r="E17" s="24"/>
    </row>
    <row r="18" spans="1:5" ht="15.75" thickBot="1" x14ac:dyDescent="0.3">
      <c r="A18" s="43" t="s">
        <v>777</v>
      </c>
      <c r="B18" s="44">
        <f>SUMIFS(Table_1[Quantity],'Landscape Materials'!$B$6:$B$28,"*Unlisted*",'Landscape Materials'!$A$6:$A$28,"Trees")+SUMIFS(Table_1[Quantity],'Landscape Materials'!$B$6:$B$28,"*Unlisted*",'Landscape Materials'!$A$6:$A$28,"Shrubs")+SUMIFS(Table_1[Quantity],'Landscape Materials'!$B$6:$B$28,"*Unlisted*",'Landscape Materials'!$A$6:$A$28,"Forbs")</f>
        <v>0</v>
      </c>
      <c r="C18" s="38"/>
      <c r="D18" s="53">
        <f>IFERROR(B18/SUM(B7:B13),0)</f>
        <v>0</v>
      </c>
      <c r="E18" s="24"/>
    </row>
    <row r="19" spans="1:5" s="80" customFormat="1" ht="15" customHeight="1" x14ac:dyDescent="0.25">
      <c r="B19" s="89"/>
    </row>
    <row r="20" spans="1:5" s="80" customFormat="1" ht="15" customHeight="1" x14ac:dyDescent="0.25"/>
    <row r="21" spans="1:5" s="80" customFormat="1" ht="15" customHeight="1" x14ac:dyDescent="0.25"/>
    <row r="22" spans="1:5" s="80" customFormat="1" ht="15.75" customHeight="1" x14ac:dyDescent="0.25"/>
    <row r="23" spans="1:5" s="80" customFormat="1" ht="15.75" customHeight="1" x14ac:dyDescent="0.25"/>
    <row r="24" spans="1:5" s="80" customFormat="1" ht="15.75" customHeight="1" x14ac:dyDescent="0.25"/>
    <row r="25" spans="1:5" s="80" customFormat="1" ht="15.75" customHeight="1" x14ac:dyDescent="0.25"/>
    <row r="26" spans="1:5" s="80" customFormat="1" ht="15.75" customHeight="1" x14ac:dyDescent="0.25"/>
    <row r="27" spans="1:5" s="80" customFormat="1" ht="15.75" customHeight="1" x14ac:dyDescent="0.25"/>
    <row r="28" spans="1:5" s="80" customFormat="1" ht="15.75" customHeight="1" x14ac:dyDescent="0.25"/>
    <row r="29" spans="1:5" s="80" customFormat="1" ht="15.75" customHeight="1" x14ac:dyDescent="0.25"/>
    <row r="30" spans="1:5" s="80" customFormat="1" ht="15.75" customHeight="1" x14ac:dyDescent="0.25"/>
    <row r="31" spans="1:5" ht="15.75" customHeight="1" x14ac:dyDescent="0.25"/>
    <row r="32" spans="1:5"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sheetData>
  <sheetProtection algorithmName="SHA-512" hashValue="fa+3KTMceJc6Ut+pI+19ROVngdmTL2TX3fN5USqqX1TcqV69/cdIQ9P6JLeGvEivivvCzWtwtFd4Jp4bCx3hWQ==" saltValue="JqTw7v6X4C+sT46k8CqcvQ==" spinCount="100000" sheet="1" objects="1" scenarios="1"/>
  <mergeCells count="3">
    <mergeCell ref="A1:D1"/>
    <mergeCell ref="A14:C14"/>
    <mergeCell ref="A15:C15"/>
  </mergeCells>
  <conditionalFormatting sqref="D15">
    <cfRule type="cellIs" dxfId="19" priority="2" operator="greaterThanOrEqual">
      <formula>0.25</formula>
    </cfRule>
    <cfRule type="cellIs" dxfId="18" priority="5" operator="lessThan">
      <formula>0.25</formula>
    </cfRule>
  </conditionalFormatting>
  <conditionalFormatting sqref="D16">
    <cfRule type="cellIs" dxfId="17" priority="1" operator="equal">
      <formula>0</formula>
    </cfRule>
    <cfRule type="cellIs" dxfId="16" priority="6" operator="notEqual">
      <formula>0</formula>
    </cfRule>
  </conditionalFormatting>
  <conditionalFormatting sqref="D17:D18">
    <cfRule type="cellIs" dxfId="15" priority="3" operator="lessThanOrEqual">
      <formula>0.1</formula>
    </cfRule>
    <cfRule type="cellIs" dxfId="14" priority="4" operator="greaterThan">
      <formula>0.1</formula>
    </cfRule>
  </conditionalFormatting>
  <pageMargins left="0.7" right="0.7" top="0.75" bottom="0.75" header="0" footer="0"/>
  <pageSetup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049"/>
  <sheetViews>
    <sheetView topLeftCell="A184" workbookViewId="0">
      <selection activeCell="J200" sqref="J200"/>
    </sheetView>
  </sheetViews>
  <sheetFormatPr defaultColWidth="12.85546875" defaultRowHeight="15" customHeight="1" x14ac:dyDescent="0.25"/>
  <cols>
    <col min="1" max="1" width="27" style="80" customWidth="1"/>
    <col min="2" max="2" width="33.7109375" style="80" customWidth="1"/>
    <col min="3" max="3" width="16.42578125" style="80" customWidth="1"/>
    <col min="4" max="4" width="18.42578125" style="80" customWidth="1"/>
    <col min="5" max="5" width="13.140625" style="80" customWidth="1"/>
    <col min="6" max="6" width="17.28515625" style="80" customWidth="1"/>
    <col min="7" max="7" width="7.28515625" style="80" customWidth="1"/>
    <col min="8" max="8" width="15.85546875" style="80" customWidth="1"/>
    <col min="9" max="9" width="21" style="80" customWidth="1"/>
    <col min="10" max="10" width="32.28515625" style="80" customWidth="1"/>
    <col min="11" max="11" width="60.85546875" style="80" customWidth="1"/>
    <col min="12" max="26" width="19.5703125" style="80" customWidth="1"/>
    <col min="27" max="16384" width="12.85546875" style="80"/>
  </cols>
  <sheetData>
    <row r="1" spans="1:11" ht="15.75" customHeight="1" x14ac:dyDescent="0.25">
      <c r="A1" s="80" t="s">
        <v>791</v>
      </c>
      <c r="B1" s="80" t="s">
        <v>25</v>
      </c>
      <c r="C1" s="80" t="s">
        <v>792</v>
      </c>
      <c r="D1" s="80" t="s">
        <v>793</v>
      </c>
      <c r="E1" s="80" t="s">
        <v>794</v>
      </c>
      <c r="F1" s="80" t="s">
        <v>26</v>
      </c>
      <c r="G1" s="80" t="s">
        <v>27</v>
      </c>
      <c r="H1" s="80" t="s">
        <v>863</v>
      </c>
      <c r="I1" s="80" t="s">
        <v>795</v>
      </c>
      <c r="J1" s="80" t="s">
        <v>28</v>
      </c>
      <c r="K1" s="80" t="s">
        <v>29</v>
      </c>
    </row>
    <row r="2" spans="1:11" ht="15.75" customHeight="1" x14ac:dyDescent="0.25">
      <c r="A2" s="80" t="s">
        <v>6</v>
      </c>
      <c r="B2" s="80" t="s">
        <v>30</v>
      </c>
      <c r="C2" s="80" t="s">
        <v>749</v>
      </c>
      <c r="D2" s="80" t="s">
        <v>31</v>
      </c>
      <c r="E2" s="80" t="s">
        <v>32</v>
      </c>
      <c r="F2" s="80" t="s">
        <v>33</v>
      </c>
      <c r="G2" s="80" t="s">
        <v>34</v>
      </c>
      <c r="H2" s="80" t="s">
        <v>856</v>
      </c>
      <c r="J2" s="80" t="s">
        <v>35</v>
      </c>
      <c r="K2" s="80" t="s">
        <v>36</v>
      </c>
    </row>
    <row r="3" spans="1:11" ht="15.75" customHeight="1" x14ac:dyDescent="0.25">
      <c r="A3" s="80" t="s">
        <v>37</v>
      </c>
      <c r="B3" s="80" t="s">
        <v>38</v>
      </c>
      <c r="C3" s="80" t="s">
        <v>749</v>
      </c>
      <c r="D3" s="80" t="s">
        <v>31</v>
      </c>
      <c r="E3" s="80" t="s">
        <v>32</v>
      </c>
      <c r="F3" s="80" t="s">
        <v>39</v>
      </c>
      <c r="G3" s="80" t="s">
        <v>34</v>
      </c>
      <c r="H3" s="80" t="s">
        <v>856</v>
      </c>
      <c r="K3" s="80" t="s">
        <v>40</v>
      </c>
    </row>
    <row r="4" spans="1:11" ht="15.75" customHeight="1" x14ac:dyDescent="0.25">
      <c r="A4" s="80" t="s">
        <v>41</v>
      </c>
      <c r="B4" s="80" t="s">
        <v>42</v>
      </c>
      <c r="C4" s="80" t="s">
        <v>749</v>
      </c>
      <c r="D4" s="80" t="s">
        <v>31</v>
      </c>
      <c r="E4" s="80" t="s">
        <v>32</v>
      </c>
      <c r="F4" s="80" t="s">
        <v>43</v>
      </c>
      <c r="G4" s="80" t="s">
        <v>34</v>
      </c>
      <c r="H4" s="80" t="s">
        <v>854</v>
      </c>
      <c r="K4" s="80" t="s">
        <v>36</v>
      </c>
    </row>
    <row r="5" spans="1:11" ht="15.75" customHeight="1" x14ac:dyDescent="0.25">
      <c r="A5" s="80" t="s">
        <v>44</v>
      </c>
      <c r="B5" s="80" t="s">
        <v>45</v>
      </c>
      <c r="C5" s="80" t="s">
        <v>749</v>
      </c>
      <c r="D5" s="80" t="s">
        <v>31</v>
      </c>
      <c r="E5" s="80" t="s">
        <v>32</v>
      </c>
      <c r="F5" s="80" t="s">
        <v>43</v>
      </c>
      <c r="G5" s="80" t="s">
        <v>34</v>
      </c>
      <c r="H5" s="80" t="s">
        <v>854</v>
      </c>
      <c r="K5" s="80" t="s">
        <v>36</v>
      </c>
    </row>
    <row r="6" spans="1:11" ht="15.75" customHeight="1" x14ac:dyDescent="0.25">
      <c r="A6" s="80" t="s">
        <v>46</v>
      </c>
      <c r="B6" s="80" t="s">
        <v>47</v>
      </c>
      <c r="C6" s="80" t="s">
        <v>749</v>
      </c>
      <c r="D6" s="80" t="s">
        <v>31</v>
      </c>
      <c r="E6" s="80" t="s">
        <v>32</v>
      </c>
      <c r="F6" s="80" t="s">
        <v>48</v>
      </c>
      <c r="G6" s="80" t="s">
        <v>34</v>
      </c>
      <c r="H6" s="80" t="s">
        <v>855</v>
      </c>
      <c r="K6" s="80" t="s">
        <v>40</v>
      </c>
    </row>
    <row r="7" spans="1:11" ht="15.75" customHeight="1" x14ac:dyDescent="0.25">
      <c r="A7" s="80" t="s">
        <v>49</v>
      </c>
      <c r="B7" s="80" t="s">
        <v>50</v>
      </c>
      <c r="C7" s="80" t="s">
        <v>749</v>
      </c>
      <c r="D7" s="80" t="s">
        <v>31</v>
      </c>
      <c r="E7" s="80" t="s">
        <v>32</v>
      </c>
      <c r="F7" s="80" t="s">
        <v>39</v>
      </c>
      <c r="G7" s="80" t="s">
        <v>34</v>
      </c>
      <c r="H7" s="80" t="s">
        <v>855</v>
      </c>
      <c r="K7" s="80" t="s">
        <v>36</v>
      </c>
    </row>
    <row r="8" spans="1:11" ht="15.75" customHeight="1" x14ac:dyDescent="0.25">
      <c r="A8" s="80" t="s">
        <v>51</v>
      </c>
      <c r="B8" s="80" t="s">
        <v>52</v>
      </c>
      <c r="C8" s="80" t="s">
        <v>749</v>
      </c>
      <c r="D8" s="80" t="s">
        <v>31</v>
      </c>
      <c r="E8" s="80" t="s">
        <v>32</v>
      </c>
      <c r="F8" s="80" t="s">
        <v>39</v>
      </c>
      <c r="G8" s="80" t="s">
        <v>34</v>
      </c>
      <c r="H8" s="80" t="s">
        <v>856</v>
      </c>
      <c r="K8" s="80" t="s">
        <v>40</v>
      </c>
    </row>
    <row r="9" spans="1:11" ht="15.75" customHeight="1" x14ac:dyDescent="0.25">
      <c r="A9" s="80" t="s">
        <v>53</v>
      </c>
      <c r="B9" s="80" t="s">
        <v>54</v>
      </c>
      <c r="C9" s="80" t="s">
        <v>749</v>
      </c>
      <c r="D9" s="80" t="s">
        <v>31</v>
      </c>
      <c r="E9" s="80" t="s">
        <v>32</v>
      </c>
      <c r="F9" s="80" t="s">
        <v>43</v>
      </c>
      <c r="G9" s="80" t="s">
        <v>34</v>
      </c>
      <c r="H9" s="80" t="s">
        <v>854</v>
      </c>
      <c r="K9" s="80" t="s">
        <v>40</v>
      </c>
    </row>
    <row r="10" spans="1:11" ht="15.75" customHeight="1" x14ac:dyDescent="0.25">
      <c r="A10" s="80" t="s">
        <v>55</v>
      </c>
      <c r="B10" s="80" t="s">
        <v>56</v>
      </c>
      <c r="C10" s="80" t="s">
        <v>749</v>
      </c>
      <c r="D10" s="80" t="s">
        <v>31</v>
      </c>
      <c r="E10" s="80" t="s">
        <v>32</v>
      </c>
      <c r="F10" s="80" t="s">
        <v>33</v>
      </c>
      <c r="G10" s="80" t="s">
        <v>34</v>
      </c>
      <c r="H10" s="80" t="s">
        <v>855</v>
      </c>
      <c r="J10" s="80" t="s">
        <v>57</v>
      </c>
      <c r="K10" s="80" t="s">
        <v>36</v>
      </c>
    </row>
    <row r="11" spans="1:11" ht="15.75" customHeight="1" x14ac:dyDescent="0.25">
      <c r="A11" s="80" t="s">
        <v>58</v>
      </c>
      <c r="B11" s="80" t="s">
        <v>59</v>
      </c>
      <c r="C11" s="80" t="s">
        <v>749</v>
      </c>
      <c r="D11" s="80" t="s">
        <v>31</v>
      </c>
      <c r="E11" s="80" t="s">
        <v>32</v>
      </c>
      <c r="F11" s="80" t="s">
        <v>39</v>
      </c>
      <c r="G11" s="80" t="s">
        <v>34</v>
      </c>
      <c r="H11" s="80" t="s">
        <v>856</v>
      </c>
      <c r="J11" s="80" t="s">
        <v>60</v>
      </c>
      <c r="K11" s="80" t="s">
        <v>36</v>
      </c>
    </row>
    <row r="12" spans="1:11" ht="15.75" customHeight="1" x14ac:dyDescent="0.25">
      <c r="A12" s="80" t="s">
        <v>61</v>
      </c>
      <c r="B12" s="80" t="s">
        <v>62</v>
      </c>
      <c r="C12" s="80" t="s">
        <v>749</v>
      </c>
      <c r="D12" s="80" t="s">
        <v>31</v>
      </c>
      <c r="E12" s="80" t="s">
        <v>32</v>
      </c>
      <c r="F12" s="80" t="s">
        <v>43</v>
      </c>
      <c r="G12" s="80" t="s">
        <v>34</v>
      </c>
      <c r="H12" s="80" t="s">
        <v>856</v>
      </c>
      <c r="K12" s="80" t="s">
        <v>40</v>
      </c>
    </row>
    <row r="13" spans="1:11" ht="15.75" customHeight="1" x14ac:dyDescent="0.25">
      <c r="A13" s="80" t="s">
        <v>63</v>
      </c>
      <c r="B13" s="80" t="s">
        <v>64</v>
      </c>
      <c r="C13" s="80" t="s">
        <v>749</v>
      </c>
      <c r="D13" s="80" t="s">
        <v>31</v>
      </c>
      <c r="E13" s="80" t="s">
        <v>32</v>
      </c>
      <c r="F13" s="80" t="s">
        <v>39</v>
      </c>
      <c r="G13" s="80" t="s">
        <v>34</v>
      </c>
      <c r="H13" s="80" t="s">
        <v>855</v>
      </c>
      <c r="J13" s="80" t="s">
        <v>65</v>
      </c>
      <c r="K13" s="80" t="s">
        <v>36</v>
      </c>
    </row>
    <row r="14" spans="1:11" ht="15.75" customHeight="1" x14ac:dyDescent="0.25">
      <c r="A14" s="80" t="s">
        <v>747</v>
      </c>
      <c r="B14" s="80" t="s">
        <v>748</v>
      </c>
      <c r="C14" s="80" t="s">
        <v>749</v>
      </c>
      <c r="D14" s="80" t="s">
        <v>134</v>
      </c>
      <c r="F14" s="80" t="s">
        <v>39</v>
      </c>
      <c r="G14" s="80" t="s">
        <v>34</v>
      </c>
      <c r="H14" s="80" t="s">
        <v>855</v>
      </c>
      <c r="K14" s="80" t="s">
        <v>796</v>
      </c>
    </row>
    <row r="15" spans="1:11" ht="15.75" customHeight="1" x14ac:dyDescent="0.25">
      <c r="A15" s="81" t="s">
        <v>869</v>
      </c>
      <c r="B15" s="82"/>
      <c r="C15" s="80" t="s">
        <v>749</v>
      </c>
      <c r="D15" s="81" t="s">
        <v>134</v>
      </c>
      <c r="E15" s="81"/>
      <c r="F15" s="81"/>
      <c r="G15" s="81"/>
      <c r="H15" s="83" t="s">
        <v>856</v>
      </c>
      <c r="I15" s="83"/>
      <c r="J15" s="81"/>
      <c r="K15" s="81"/>
    </row>
    <row r="16" spans="1:11" ht="15.75" customHeight="1" x14ac:dyDescent="0.25">
      <c r="A16" s="81" t="s">
        <v>870</v>
      </c>
      <c r="B16" s="82"/>
      <c r="C16" s="80" t="s">
        <v>749</v>
      </c>
      <c r="D16" s="81" t="s">
        <v>134</v>
      </c>
      <c r="E16" s="81"/>
      <c r="F16" s="81"/>
      <c r="G16" s="81"/>
      <c r="H16" s="83" t="s">
        <v>855</v>
      </c>
      <c r="I16" s="83"/>
      <c r="J16" s="81"/>
      <c r="K16" s="81"/>
    </row>
    <row r="17" spans="1:28" ht="15.75" customHeight="1" x14ac:dyDescent="0.25">
      <c r="A17" s="81" t="s">
        <v>871</v>
      </c>
      <c r="B17" s="82"/>
      <c r="C17" s="80" t="s">
        <v>749</v>
      </c>
      <c r="D17" s="81" t="s">
        <v>134</v>
      </c>
      <c r="E17" s="81"/>
      <c r="F17" s="81"/>
      <c r="G17" s="81"/>
      <c r="H17" s="83" t="s">
        <v>854</v>
      </c>
      <c r="I17" s="83"/>
      <c r="J17" s="81"/>
      <c r="K17" s="81"/>
    </row>
    <row r="18" spans="1:28" ht="15.75" customHeight="1" x14ac:dyDescent="0.25">
      <c r="A18" s="81" t="s">
        <v>872</v>
      </c>
      <c r="B18" s="82"/>
      <c r="C18" s="80" t="s">
        <v>749</v>
      </c>
      <c r="D18" s="81" t="s">
        <v>771</v>
      </c>
      <c r="E18" s="81"/>
      <c r="F18" s="81"/>
      <c r="G18" s="81"/>
      <c r="H18" s="83" t="s">
        <v>856</v>
      </c>
      <c r="I18" s="83"/>
      <c r="J18" s="81"/>
      <c r="K18" s="81"/>
    </row>
    <row r="19" spans="1:28" ht="15.75" customHeight="1" x14ac:dyDescent="0.25">
      <c r="A19" s="81" t="s">
        <v>873</v>
      </c>
      <c r="B19" s="82"/>
      <c r="C19" s="80" t="s">
        <v>749</v>
      </c>
      <c r="D19" s="81" t="s">
        <v>771</v>
      </c>
      <c r="E19" s="81"/>
      <c r="F19" s="81"/>
      <c r="G19" s="81"/>
      <c r="H19" s="83" t="s">
        <v>855</v>
      </c>
      <c r="I19" s="83"/>
      <c r="J19" s="81"/>
      <c r="K19" s="81"/>
    </row>
    <row r="20" spans="1:28" ht="15.75" customHeight="1" x14ac:dyDescent="0.25">
      <c r="A20" s="81" t="s">
        <v>874</v>
      </c>
      <c r="B20" s="82"/>
      <c r="C20" s="80" t="s">
        <v>749</v>
      </c>
      <c r="D20" s="81" t="s">
        <v>771</v>
      </c>
      <c r="E20" s="81"/>
      <c r="F20" s="81"/>
      <c r="G20" s="81"/>
      <c r="H20" s="83" t="s">
        <v>854</v>
      </c>
      <c r="I20" s="83"/>
      <c r="J20" s="81"/>
      <c r="K20" s="81"/>
    </row>
    <row r="21" spans="1:28" ht="15.75" customHeight="1" x14ac:dyDescent="0.25">
      <c r="A21" s="80" t="s">
        <v>907</v>
      </c>
      <c r="C21" s="80" t="s">
        <v>908</v>
      </c>
      <c r="H21" s="80" t="s">
        <v>909</v>
      </c>
      <c r="L21" s="81"/>
      <c r="M21" s="81"/>
      <c r="N21" s="81"/>
      <c r="O21" s="81"/>
      <c r="P21" s="81"/>
      <c r="Q21" s="81"/>
      <c r="R21" s="81"/>
      <c r="S21" s="81"/>
      <c r="T21" s="81"/>
      <c r="U21" s="81"/>
      <c r="V21" s="81"/>
      <c r="W21" s="81"/>
      <c r="X21" s="81"/>
      <c r="Y21" s="81"/>
      <c r="Z21" s="81"/>
      <c r="AA21" s="81"/>
      <c r="AB21" s="81"/>
    </row>
    <row r="22" spans="1:28" ht="15.75" customHeight="1" x14ac:dyDescent="0.25">
      <c r="A22" s="80" t="s">
        <v>910</v>
      </c>
      <c r="C22" s="80" t="s">
        <v>908</v>
      </c>
      <c r="H22" s="80" t="s">
        <v>909</v>
      </c>
      <c r="L22" s="81"/>
      <c r="M22" s="81"/>
      <c r="N22" s="81"/>
      <c r="O22" s="81"/>
      <c r="P22" s="81"/>
      <c r="Q22" s="81"/>
      <c r="R22" s="81"/>
      <c r="S22" s="81"/>
      <c r="T22" s="81"/>
      <c r="U22" s="81"/>
      <c r="V22" s="81"/>
      <c r="W22" s="81"/>
      <c r="X22" s="81"/>
      <c r="Y22" s="81"/>
      <c r="Z22" s="81"/>
      <c r="AA22" s="81"/>
      <c r="AB22" s="81"/>
    </row>
    <row r="23" spans="1:28" ht="15.75" customHeight="1" x14ac:dyDescent="0.25">
      <c r="A23" s="80" t="s">
        <v>2</v>
      </c>
      <c r="B23" s="80" t="s">
        <v>66</v>
      </c>
      <c r="C23" s="80" t="s">
        <v>1</v>
      </c>
      <c r="D23" s="80" t="s">
        <v>31</v>
      </c>
      <c r="E23" s="80" t="s">
        <v>32</v>
      </c>
      <c r="F23" s="80" t="s">
        <v>43</v>
      </c>
      <c r="G23" s="80" t="s">
        <v>34</v>
      </c>
      <c r="H23" s="80" t="s">
        <v>855</v>
      </c>
      <c r="K23" s="80" t="s">
        <v>36</v>
      </c>
    </row>
    <row r="24" spans="1:28" ht="15.75" customHeight="1" x14ac:dyDescent="0.25">
      <c r="A24" s="80" t="s">
        <v>3</v>
      </c>
      <c r="B24" s="80" t="s">
        <v>868</v>
      </c>
      <c r="C24" s="80" t="s">
        <v>1</v>
      </c>
      <c r="D24" s="80" t="s">
        <v>31</v>
      </c>
      <c r="E24" s="80" t="s">
        <v>32</v>
      </c>
      <c r="F24" s="80" t="s">
        <v>67</v>
      </c>
      <c r="G24" s="80" t="s">
        <v>34</v>
      </c>
      <c r="H24" s="80" t="s">
        <v>854</v>
      </c>
      <c r="J24" s="80" t="s">
        <v>797</v>
      </c>
      <c r="K24" s="80" t="s">
        <v>36</v>
      </c>
    </row>
    <row r="25" spans="1:28" ht="15.75" customHeight="1" x14ac:dyDescent="0.25">
      <c r="A25" s="80" t="s">
        <v>68</v>
      </c>
      <c r="B25" s="80" t="s">
        <v>69</v>
      </c>
      <c r="C25" s="80" t="s">
        <v>1</v>
      </c>
      <c r="D25" s="80" t="s">
        <v>31</v>
      </c>
      <c r="E25" s="80" t="s">
        <v>32</v>
      </c>
      <c r="F25" s="80" t="s">
        <v>39</v>
      </c>
      <c r="G25" s="80" t="s">
        <v>34</v>
      </c>
      <c r="H25" s="80" t="s">
        <v>854</v>
      </c>
      <c r="K25" s="80" t="s">
        <v>40</v>
      </c>
    </row>
    <row r="26" spans="1:28" ht="15.75" customHeight="1" x14ac:dyDescent="0.25">
      <c r="A26" s="80" t="s">
        <v>798</v>
      </c>
      <c r="B26" s="80" t="s">
        <v>799</v>
      </c>
      <c r="C26" s="80" t="s">
        <v>1</v>
      </c>
      <c r="D26" s="80" t="s">
        <v>31</v>
      </c>
      <c r="E26" s="80" t="s">
        <v>32</v>
      </c>
      <c r="F26" s="80" t="s">
        <v>39</v>
      </c>
      <c r="G26" s="80" t="s">
        <v>34</v>
      </c>
      <c r="H26" s="80" t="s">
        <v>855</v>
      </c>
      <c r="K26" s="80" t="s">
        <v>40</v>
      </c>
    </row>
    <row r="27" spans="1:28" ht="15.75" customHeight="1" x14ac:dyDescent="0.25">
      <c r="A27" s="80" t="s">
        <v>70</v>
      </c>
      <c r="B27" s="80" t="s">
        <v>71</v>
      </c>
      <c r="C27" s="80" t="s">
        <v>1</v>
      </c>
      <c r="D27" s="80" t="s">
        <v>31</v>
      </c>
      <c r="E27" s="80" t="s">
        <v>32</v>
      </c>
      <c r="F27" s="80" t="s">
        <v>39</v>
      </c>
      <c r="G27" s="80" t="s">
        <v>34</v>
      </c>
      <c r="H27" s="80" t="s">
        <v>854</v>
      </c>
      <c r="K27" s="80" t="s">
        <v>36</v>
      </c>
    </row>
    <row r="28" spans="1:28" ht="15.75" customHeight="1" x14ac:dyDescent="0.25">
      <c r="A28" s="80" t="s">
        <v>800</v>
      </c>
      <c r="B28" s="80" t="s">
        <v>72</v>
      </c>
      <c r="C28" s="80" t="s">
        <v>1</v>
      </c>
      <c r="D28" s="80" t="s">
        <v>31</v>
      </c>
      <c r="E28" s="80" t="s">
        <v>32</v>
      </c>
      <c r="F28" s="80" t="s">
        <v>73</v>
      </c>
      <c r="G28" s="80" t="s">
        <v>34</v>
      </c>
      <c r="H28" s="80" t="s">
        <v>856</v>
      </c>
      <c r="K28" s="80" t="s">
        <v>36</v>
      </c>
    </row>
    <row r="29" spans="1:28" ht="15.75" customHeight="1" x14ac:dyDescent="0.25">
      <c r="A29" s="80" t="s">
        <v>74</v>
      </c>
      <c r="B29" s="80" t="s">
        <v>75</v>
      </c>
      <c r="C29" s="80" t="s">
        <v>1</v>
      </c>
      <c r="D29" s="80" t="s">
        <v>31</v>
      </c>
      <c r="E29" s="80" t="s">
        <v>32</v>
      </c>
      <c r="F29" s="80" t="s">
        <v>43</v>
      </c>
      <c r="G29" s="80" t="s">
        <v>34</v>
      </c>
      <c r="H29" s="80" t="s">
        <v>854</v>
      </c>
      <c r="K29" s="80" t="s">
        <v>36</v>
      </c>
    </row>
    <row r="30" spans="1:28" ht="15.75" customHeight="1" x14ac:dyDescent="0.25">
      <c r="A30" s="80" t="s">
        <v>76</v>
      </c>
      <c r="B30" s="80" t="s">
        <v>77</v>
      </c>
      <c r="C30" s="80" t="s">
        <v>1</v>
      </c>
      <c r="D30" s="80" t="s">
        <v>31</v>
      </c>
      <c r="E30" s="80" t="s">
        <v>32</v>
      </c>
      <c r="F30" s="80" t="s">
        <v>33</v>
      </c>
      <c r="G30" s="80" t="s">
        <v>34</v>
      </c>
      <c r="H30" s="80" t="s">
        <v>854</v>
      </c>
      <c r="K30" s="80" t="s">
        <v>36</v>
      </c>
    </row>
    <row r="31" spans="1:28" ht="15.75" customHeight="1" x14ac:dyDescent="0.25">
      <c r="A31" s="80" t="s">
        <v>78</v>
      </c>
      <c r="B31" s="80" t="s">
        <v>706</v>
      </c>
      <c r="C31" s="80" t="s">
        <v>1</v>
      </c>
      <c r="D31" s="80" t="s">
        <v>31</v>
      </c>
      <c r="E31" s="80" t="s">
        <v>32</v>
      </c>
      <c r="F31" s="80" t="s">
        <v>39</v>
      </c>
      <c r="G31" s="80" t="s">
        <v>34</v>
      </c>
      <c r="H31" s="80" t="s">
        <v>855</v>
      </c>
      <c r="K31" s="80" t="s">
        <v>40</v>
      </c>
    </row>
    <row r="32" spans="1:28" ht="15.75" customHeight="1" x14ac:dyDescent="0.25">
      <c r="A32" s="80" t="s">
        <v>79</v>
      </c>
      <c r="B32" s="80" t="s">
        <v>80</v>
      </c>
      <c r="C32" s="80" t="s">
        <v>1</v>
      </c>
      <c r="D32" s="80" t="s">
        <v>31</v>
      </c>
      <c r="E32" s="80" t="s">
        <v>32</v>
      </c>
      <c r="F32" s="80" t="s">
        <v>33</v>
      </c>
      <c r="G32" s="80" t="s">
        <v>34</v>
      </c>
      <c r="H32" s="80" t="s">
        <v>854</v>
      </c>
      <c r="J32" s="80" t="s">
        <v>57</v>
      </c>
      <c r="K32" s="80" t="s">
        <v>36</v>
      </c>
    </row>
    <row r="33" spans="1:11" ht="15.75" customHeight="1" x14ac:dyDescent="0.25">
      <c r="A33" s="80" t="s">
        <v>81</v>
      </c>
      <c r="B33" s="80" t="s">
        <v>82</v>
      </c>
      <c r="C33" s="80" t="s">
        <v>1</v>
      </c>
      <c r="D33" s="80" t="s">
        <v>31</v>
      </c>
      <c r="E33" s="80" t="s">
        <v>32</v>
      </c>
      <c r="F33" s="80" t="s">
        <v>43</v>
      </c>
      <c r="G33" s="80" t="s">
        <v>34</v>
      </c>
      <c r="H33" s="80" t="s">
        <v>854</v>
      </c>
      <c r="K33" s="80" t="s">
        <v>40</v>
      </c>
    </row>
    <row r="34" spans="1:11" ht="15.75" customHeight="1" x14ac:dyDescent="0.25">
      <c r="A34" s="80" t="s">
        <v>83</v>
      </c>
      <c r="B34" s="80" t="s">
        <v>84</v>
      </c>
      <c r="C34" s="80" t="s">
        <v>1</v>
      </c>
      <c r="D34" s="80" t="s">
        <v>31</v>
      </c>
      <c r="E34" s="80" t="s">
        <v>32</v>
      </c>
      <c r="F34" s="80" t="s">
        <v>39</v>
      </c>
      <c r="G34" s="80" t="s">
        <v>34</v>
      </c>
      <c r="H34" s="80" t="s">
        <v>854</v>
      </c>
      <c r="K34" s="80" t="s">
        <v>40</v>
      </c>
    </row>
    <row r="35" spans="1:11" ht="15.75" customHeight="1" x14ac:dyDescent="0.25">
      <c r="A35" s="80" t="s">
        <v>85</v>
      </c>
      <c r="B35" s="80" t="s">
        <v>86</v>
      </c>
      <c r="C35" s="80" t="s">
        <v>1</v>
      </c>
      <c r="D35" s="80" t="s">
        <v>31</v>
      </c>
      <c r="E35" s="80" t="s">
        <v>32</v>
      </c>
      <c r="F35" s="80" t="s">
        <v>39</v>
      </c>
      <c r="G35" s="80" t="s">
        <v>34</v>
      </c>
      <c r="H35" s="80" t="s">
        <v>854</v>
      </c>
      <c r="K35" s="80" t="s">
        <v>40</v>
      </c>
    </row>
    <row r="36" spans="1:11" ht="15.75" customHeight="1" x14ac:dyDescent="0.25">
      <c r="A36" s="80" t="s">
        <v>87</v>
      </c>
      <c r="B36" s="80" t="s">
        <v>88</v>
      </c>
      <c r="C36" s="80" t="s">
        <v>1</v>
      </c>
      <c r="D36" s="80" t="s">
        <v>31</v>
      </c>
      <c r="E36" s="80" t="s">
        <v>32</v>
      </c>
      <c r="F36" s="80" t="s">
        <v>39</v>
      </c>
      <c r="G36" s="80" t="s">
        <v>34</v>
      </c>
      <c r="H36" s="80" t="s">
        <v>854</v>
      </c>
      <c r="K36" s="80" t="s">
        <v>40</v>
      </c>
    </row>
    <row r="37" spans="1:11" ht="15.75" customHeight="1" x14ac:dyDescent="0.25">
      <c r="A37" s="80" t="s">
        <v>89</v>
      </c>
      <c r="B37" s="80" t="s">
        <v>90</v>
      </c>
      <c r="C37" s="80" t="s">
        <v>1</v>
      </c>
      <c r="D37" s="80" t="s">
        <v>31</v>
      </c>
      <c r="E37" s="80" t="s">
        <v>32</v>
      </c>
      <c r="F37" s="80" t="s">
        <v>43</v>
      </c>
      <c r="G37" s="80" t="s">
        <v>34</v>
      </c>
      <c r="H37" s="80" t="s">
        <v>855</v>
      </c>
      <c r="K37" s="80" t="s">
        <v>40</v>
      </c>
    </row>
    <row r="38" spans="1:11" ht="15.75" customHeight="1" x14ac:dyDescent="0.25">
      <c r="A38" s="80" t="s">
        <v>91</v>
      </c>
      <c r="B38" s="80" t="s">
        <v>92</v>
      </c>
      <c r="C38" s="80" t="s">
        <v>1</v>
      </c>
      <c r="D38" s="80" t="s">
        <v>31</v>
      </c>
      <c r="E38" s="80" t="s">
        <v>32</v>
      </c>
      <c r="F38" s="80" t="s">
        <v>39</v>
      </c>
      <c r="G38" s="80" t="s">
        <v>34</v>
      </c>
      <c r="H38" s="80" t="s">
        <v>854</v>
      </c>
      <c r="K38" s="80" t="s">
        <v>40</v>
      </c>
    </row>
    <row r="39" spans="1:11" ht="15.75" customHeight="1" x14ac:dyDescent="0.25">
      <c r="A39" s="80" t="s">
        <v>93</v>
      </c>
      <c r="B39" s="80" t="s">
        <v>94</v>
      </c>
      <c r="C39" s="80" t="s">
        <v>1</v>
      </c>
      <c r="D39" s="80" t="s">
        <v>31</v>
      </c>
      <c r="E39" s="80" t="s">
        <v>32</v>
      </c>
      <c r="F39" s="80" t="s">
        <v>33</v>
      </c>
      <c r="G39" s="80" t="s">
        <v>34</v>
      </c>
      <c r="H39" s="80" t="s">
        <v>854</v>
      </c>
      <c r="K39" s="80" t="s">
        <v>40</v>
      </c>
    </row>
    <row r="40" spans="1:11" ht="15.75" customHeight="1" x14ac:dyDescent="0.25">
      <c r="A40" s="80" t="s">
        <v>95</v>
      </c>
      <c r="B40" s="80" t="s">
        <v>96</v>
      </c>
      <c r="C40" s="80" t="s">
        <v>1</v>
      </c>
      <c r="D40" s="80" t="s">
        <v>31</v>
      </c>
      <c r="E40" s="80" t="s">
        <v>32</v>
      </c>
      <c r="F40" s="80" t="s">
        <v>73</v>
      </c>
      <c r="G40" s="80" t="s">
        <v>97</v>
      </c>
      <c r="H40" s="80" t="s">
        <v>855</v>
      </c>
      <c r="K40" s="80" t="s">
        <v>36</v>
      </c>
    </row>
    <row r="41" spans="1:11" ht="15.75" customHeight="1" x14ac:dyDescent="0.25">
      <c r="A41" s="80" t="s">
        <v>98</v>
      </c>
      <c r="B41" s="80" t="s">
        <v>99</v>
      </c>
      <c r="C41" s="80" t="s">
        <v>1</v>
      </c>
      <c r="D41" s="80" t="s">
        <v>31</v>
      </c>
      <c r="E41" s="80" t="s">
        <v>32</v>
      </c>
      <c r="F41" s="80" t="s">
        <v>39</v>
      </c>
      <c r="G41" s="80" t="s">
        <v>34</v>
      </c>
      <c r="H41" s="80" t="s">
        <v>854</v>
      </c>
      <c r="K41" s="80" t="s">
        <v>40</v>
      </c>
    </row>
    <row r="42" spans="1:11" ht="15.75" customHeight="1" x14ac:dyDescent="0.25">
      <c r="A42" s="80" t="s">
        <v>100</v>
      </c>
      <c r="B42" s="80" t="s">
        <v>101</v>
      </c>
      <c r="C42" s="80" t="s">
        <v>1</v>
      </c>
      <c r="D42" s="80" t="s">
        <v>31</v>
      </c>
      <c r="E42" s="80" t="s">
        <v>32</v>
      </c>
      <c r="F42" s="80" t="s">
        <v>73</v>
      </c>
      <c r="G42" s="80" t="s">
        <v>34</v>
      </c>
      <c r="H42" s="80" t="s">
        <v>854</v>
      </c>
      <c r="K42" s="80" t="s">
        <v>36</v>
      </c>
    </row>
    <row r="43" spans="1:11" ht="15.75" customHeight="1" x14ac:dyDescent="0.25">
      <c r="A43" s="80" t="s">
        <v>102</v>
      </c>
      <c r="B43" s="80" t="s">
        <v>103</v>
      </c>
      <c r="C43" s="80" t="s">
        <v>1</v>
      </c>
      <c r="D43" s="80" t="s">
        <v>31</v>
      </c>
      <c r="E43" s="80" t="s">
        <v>32</v>
      </c>
      <c r="F43" s="80" t="s">
        <v>73</v>
      </c>
      <c r="G43" s="80" t="s">
        <v>34</v>
      </c>
      <c r="H43" s="80" t="s">
        <v>854</v>
      </c>
      <c r="K43" s="80" t="s">
        <v>36</v>
      </c>
    </row>
    <row r="44" spans="1:11" ht="15.75" customHeight="1" x14ac:dyDescent="0.25">
      <c r="A44" s="80" t="s">
        <v>104</v>
      </c>
      <c r="B44" s="80" t="s">
        <v>105</v>
      </c>
      <c r="C44" s="80" t="s">
        <v>1</v>
      </c>
      <c r="D44" s="80" t="s">
        <v>31</v>
      </c>
      <c r="E44" s="80" t="s">
        <v>32</v>
      </c>
      <c r="F44" s="80" t="s">
        <v>43</v>
      </c>
      <c r="G44" s="80" t="s">
        <v>34</v>
      </c>
      <c r="H44" s="80" t="s">
        <v>854</v>
      </c>
      <c r="K44" s="80" t="s">
        <v>36</v>
      </c>
    </row>
    <row r="45" spans="1:11" ht="15.75" customHeight="1" x14ac:dyDescent="0.25">
      <c r="A45" s="80" t="s">
        <v>106</v>
      </c>
      <c r="B45" s="80" t="s">
        <v>107</v>
      </c>
      <c r="C45" s="80" t="s">
        <v>1</v>
      </c>
      <c r="D45" s="80" t="s">
        <v>31</v>
      </c>
      <c r="E45" s="80" t="s">
        <v>32</v>
      </c>
      <c r="F45" s="80" t="s">
        <v>39</v>
      </c>
      <c r="G45" s="80" t="s">
        <v>34</v>
      </c>
      <c r="H45" s="80" t="s">
        <v>855</v>
      </c>
      <c r="K45" s="80" t="s">
        <v>36</v>
      </c>
    </row>
    <row r="46" spans="1:11" ht="15.75" customHeight="1" x14ac:dyDescent="0.25">
      <c r="A46" s="80" t="s">
        <v>108</v>
      </c>
      <c r="B46" s="80" t="s">
        <v>109</v>
      </c>
      <c r="C46" s="80" t="s">
        <v>1</v>
      </c>
      <c r="D46" s="80" t="s">
        <v>31</v>
      </c>
      <c r="E46" s="80" t="s">
        <v>32</v>
      </c>
      <c r="F46" s="80" t="s">
        <v>39</v>
      </c>
      <c r="G46" s="80" t="s">
        <v>34</v>
      </c>
      <c r="H46" s="80" t="s">
        <v>855</v>
      </c>
      <c r="K46" s="80" t="s">
        <v>36</v>
      </c>
    </row>
    <row r="47" spans="1:11" ht="15.75" customHeight="1" x14ac:dyDescent="0.25">
      <c r="A47" s="80" t="s">
        <v>110</v>
      </c>
      <c r="B47" s="80" t="s">
        <v>111</v>
      </c>
      <c r="C47" s="80" t="s">
        <v>1</v>
      </c>
      <c r="D47" s="80" t="s">
        <v>31</v>
      </c>
      <c r="E47" s="80" t="s">
        <v>32</v>
      </c>
      <c r="F47" s="80" t="s">
        <v>39</v>
      </c>
      <c r="G47" s="80" t="s">
        <v>34</v>
      </c>
      <c r="H47" s="80" t="s">
        <v>855</v>
      </c>
      <c r="J47" s="80" t="s">
        <v>112</v>
      </c>
      <c r="K47" s="80" t="s">
        <v>36</v>
      </c>
    </row>
    <row r="48" spans="1:11" ht="15.75" customHeight="1" x14ac:dyDescent="0.25">
      <c r="A48" s="80" t="s">
        <v>113</v>
      </c>
      <c r="B48" s="80" t="s">
        <v>114</v>
      </c>
      <c r="C48" s="80" t="s">
        <v>1</v>
      </c>
      <c r="D48" s="80" t="s">
        <v>31</v>
      </c>
      <c r="E48" s="80" t="s">
        <v>32</v>
      </c>
      <c r="F48" s="80" t="s">
        <v>67</v>
      </c>
      <c r="G48" s="80" t="s">
        <v>34</v>
      </c>
      <c r="H48" s="80" t="s">
        <v>854</v>
      </c>
      <c r="J48" s="80" t="s">
        <v>115</v>
      </c>
      <c r="K48" s="80" t="s">
        <v>36</v>
      </c>
    </row>
    <row r="49" spans="1:11" ht="15.75" customHeight="1" x14ac:dyDescent="0.25">
      <c r="A49" s="80" t="s">
        <v>116</v>
      </c>
      <c r="B49" s="80" t="s">
        <v>117</v>
      </c>
      <c r="C49" s="80" t="s">
        <v>1</v>
      </c>
      <c r="D49" s="80" t="s">
        <v>31</v>
      </c>
      <c r="E49" s="80" t="s">
        <v>32</v>
      </c>
      <c r="F49" s="80" t="s">
        <v>39</v>
      </c>
      <c r="G49" s="80" t="s">
        <v>34</v>
      </c>
      <c r="H49" s="80" t="s">
        <v>855</v>
      </c>
      <c r="K49" s="80" t="s">
        <v>36</v>
      </c>
    </row>
    <row r="50" spans="1:11" ht="15.75" customHeight="1" x14ac:dyDescent="0.25">
      <c r="A50" s="80" t="s">
        <v>787</v>
      </c>
      <c r="B50" s="80" t="s">
        <v>118</v>
      </c>
      <c r="C50" s="80" t="s">
        <v>1</v>
      </c>
      <c r="D50" s="80" t="s">
        <v>31</v>
      </c>
      <c r="E50" s="80" t="s">
        <v>32</v>
      </c>
      <c r="F50" s="80" t="s">
        <v>33</v>
      </c>
      <c r="G50" s="80" t="s">
        <v>34</v>
      </c>
      <c r="H50" s="80" t="s">
        <v>855</v>
      </c>
      <c r="K50" s="80" t="s">
        <v>36</v>
      </c>
    </row>
    <row r="51" spans="1:11" ht="15.75" customHeight="1" x14ac:dyDescent="0.25">
      <c r="A51" s="80" t="s">
        <v>119</v>
      </c>
      <c r="B51" s="80" t="s">
        <v>120</v>
      </c>
      <c r="C51" s="80" t="s">
        <v>1</v>
      </c>
      <c r="D51" s="80" t="s">
        <v>31</v>
      </c>
      <c r="E51" s="80" t="s">
        <v>32</v>
      </c>
      <c r="F51" s="80" t="s">
        <v>33</v>
      </c>
      <c r="G51" s="80" t="s">
        <v>34</v>
      </c>
      <c r="H51" s="80" t="s">
        <v>854</v>
      </c>
      <c r="K51" s="80" t="s">
        <v>40</v>
      </c>
    </row>
    <row r="52" spans="1:11" ht="15.75" customHeight="1" x14ac:dyDescent="0.25">
      <c r="A52" s="80" t="s">
        <v>121</v>
      </c>
      <c r="B52" s="80" t="s">
        <v>122</v>
      </c>
      <c r="C52" s="80" t="s">
        <v>1</v>
      </c>
      <c r="D52" s="80" t="s">
        <v>31</v>
      </c>
      <c r="E52" s="80" t="s">
        <v>32</v>
      </c>
      <c r="F52" s="80" t="s">
        <v>123</v>
      </c>
      <c r="G52" s="80" t="s">
        <v>34</v>
      </c>
      <c r="H52" s="80" t="s">
        <v>854</v>
      </c>
      <c r="K52" s="80" t="s">
        <v>40</v>
      </c>
    </row>
    <row r="53" spans="1:11" ht="15.75" customHeight="1" x14ac:dyDescent="0.25">
      <c r="A53" s="80" t="s">
        <v>124</v>
      </c>
      <c r="B53" s="80" t="s">
        <v>125</v>
      </c>
      <c r="C53" s="80" t="s">
        <v>1</v>
      </c>
      <c r="D53" s="80" t="s">
        <v>31</v>
      </c>
      <c r="E53" s="80" t="s">
        <v>32</v>
      </c>
      <c r="F53" s="80" t="s">
        <v>33</v>
      </c>
      <c r="G53" s="80" t="s">
        <v>34</v>
      </c>
      <c r="H53" s="80" t="s">
        <v>855</v>
      </c>
      <c r="K53" s="80" t="s">
        <v>36</v>
      </c>
    </row>
    <row r="54" spans="1:11" ht="15.75" customHeight="1" x14ac:dyDescent="0.25">
      <c r="A54" s="80" t="s">
        <v>126</v>
      </c>
      <c r="B54" s="80" t="s">
        <v>127</v>
      </c>
      <c r="C54" s="80" t="s">
        <v>1</v>
      </c>
      <c r="D54" s="80" t="s">
        <v>31</v>
      </c>
      <c r="E54" s="80" t="s">
        <v>32</v>
      </c>
      <c r="F54" s="80" t="s">
        <v>43</v>
      </c>
      <c r="G54" s="80" t="s">
        <v>34</v>
      </c>
      <c r="H54" s="80" t="s">
        <v>854</v>
      </c>
      <c r="K54" s="80" t="s">
        <v>40</v>
      </c>
    </row>
    <row r="55" spans="1:11" ht="15.75" customHeight="1" x14ac:dyDescent="0.25">
      <c r="A55" s="80" t="s">
        <v>128</v>
      </c>
      <c r="B55" s="80" t="s">
        <v>129</v>
      </c>
      <c r="C55" s="80" t="s">
        <v>1</v>
      </c>
      <c r="D55" s="80" t="s">
        <v>31</v>
      </c>
      <c r="E55" s="80" t="s">
        <v>32</v>
      </c>
      <c r="F55" s="80" t="s">
        <v>33</v>
      </c>
      <c r="G55" s="80" t="s">
        <v>34</v>
      </c>
      <c r="H55" s="80" t="s">
        <v>854</v>
      </c>
      <c r="K55" s="80" t="s">
        <v>40</v>
      </c>
    </row>
    <row r="56" spans="1:11" ht="15.75" customHeight="1" x14ac:dyDescent="0.25">
      <c r="A56" s="80" t="s">
        <v>130</v>
      </c>
      <c r="B56" s="80" t="s">
        <v>131</v>
      </c>
      <c r="C56" s="80" t="s">
        <v>1</v>
      </c>
      <c r="D56" s="80" t="s">
        <v>31</v>
      </c>
      <c r="E56" s="80" t="s">
        <v>32</v>
      </c>
      <c r="F56" s="80" t="s">
        <v>123</v>
      </c>
      <c r="G56" s="80" t="s">
        <v>34</v>
      </c>
      <c r="H56" s="80" t="s">
        <v>854</v>
      </c>
      <c r="K56" s="80" t="s">
        <v>40</v>
      </c>
    </row>
    <row r="57" spans="1:11" ht="15.75" customHeight="1" x14ac:dyDescent="0.25">
      <c r="A57" s="80" t="s">
        <v>231</v>
      </c>
      <c r="B57" s="80" t="s">
        <v>232</v>
      </c>
      <c r="C57" s="80" t="s">
        <v>1</v>
      </c>
      <c r="D57" s="80" t="s">
        <v>31</v>
      </c>
      <c r="F57" s="80" t="s">
        <v>39</v>
      </c>
      <c r="G57" s="80" t="s">
        <v>34</v>
      </c>
      <c r="H57" s="80" t="s">
        <v>854</v>
      </c>
      <c r="K57" s="80" t="s">
        <v>36</v>
      </c>
    </row>
    <row r="58" spans="1:11" ht="15.75" customHeight="1" x14ac:dyDescent="0.25">
      <c r="A58" s="80" t="s">
        <v>233</v>
      </c>
      <c r="B58" s="80" t="s">
        <v>234</v>
      </c>
      <c r="C58" s="80" t="s">
        <v>1</v>
      </c>
      <c r="D58" s="80" t="s">
        <v>31</v>
      </c>
      <c r="F58" s="80" t="s">
        <v>39</v>
      </c>
      <c r="H58" s="80" t="s">
        <v>854</v>
      </c>
      <c r="J58" s="80" t="s">
        <v>235</v>
      </c>
      <c r="K58" s="80" t="s">
        <v>36</v>
      </c>
    </row>
    <row r="59" spans="1:11" ht="15.75" customHeight="1" x14ac:dyDescent="0.25">
      <c r="A59" s="80" t="s">
        <v>132</v>
      </c>
      <c r="B59" s="80" t="s">
        <v>133</v>
      </c>
      <c r="C59" s="80" t="s">
        <v>1</v>
      </c>
      <c r="D59" s="80" t="s">
        <v>134</v>
      </c>
      <c r="E59" s="80" t="s">
        <v>32</v>
      </c>
      <c r="F59" s="80" t="s">
        <v>39</v>
      </c>
      <c r="G59" s="80" t="s">
        <v>34</v>
      </c>
      <c r="H59" s="80" t="s">
        <v>854</v>
      </c>
      <c r="K59" s="80" t="s">
        <v>40</v>
      </c>
    </row>
    <row r="60" spans="1:11" ht="15.75" customHeight="1" x14ac:dyDescent="0.25">
      <c r="A60" s="80" t="s">
        <v>135</v>
      </c>
      <c r="B60" s="80" t="s">
        <v>136</v>
      </c>
      <c r="C60" s="80" t="s">
        <v>1</v>
      </c>
      <c r="D60" s="80" t="s">
        <v>134</v>
      </c>
      <c r="E60" s="80" t="s">
        <v>32</v>
      </c>
      <c r="F60" s="80" t="s">
        <v>43</v>
      </c>
      <c r="G60" s="80" t="s">
        <v>34</v>
      </c>
      <c r="H60" s="80" t="s">
        <v>854</v>
      </c>
      <c r="J60" s="80" t="s">
        <v>801</v>
      </c>
      <c r="K60" s="80" t="s">
        <v>40</v>
      </c>
    </row>
    <row r="61" spans="1:11" ht="15.75" customHeight="1" x14ac:dyDescent="0.25">
      <c r="A61" s="80" t="s">
        <v>720</v>
      </c>
      <c r="B61" s="80" t="s">
        <v>139</v>
      </c>
      <c r="C61" s="80" t="s">
        <v>1</v>
      </c>
      <c r="D61" s="80" t="s">
        <v>134</v>
      </c>
      <c r="E61" s="80" t="s">
        <v>32</v>
      </c>
      <c r="F61" s="80" t="s">
        <v>43</v>
      </c>
      <c r="G61" s="80" t="s">
        <v>34</v>
      </c>
      <c r="H61" s="80" t="s">
        <v>855</v>
      </c>
      <c r="K61" s="80" t="s">
        <v>140</v>
      </c>
    </row>
    <row r="62" spans="1:11" ht="15.75" customHeight="1" x14ac:dyDescent="0.25">
      <c r="A62" s="80" t="s">
        <v>388</v>
      </c>
      <c r="B62" s="80" t="s">
        <v>389</v>
      </c>
      <c r="C62" s="80" t="s">
        <v>1</v>
      </c>
      <c r="D62" s="80" t="s">
        <v>134</v>
      </c>
      <c r="E62" s="80" t="s">
        <v>32</v>
      </c>
      <c r="F62" s="80" t="s">
        <v>39</v>
      </c>
      <c r="G62" s="80" t="s">
        <v>34</v>
      </c>
      <c r="H62" s="80" t="s">
        <v>855</v>
      </c>
      <c r="K62" s="80" t="s">
        <v>40</v>
      </c>
    </row>
    <row r="63" spans="1:11" ht="15.75" customHeight="1" x14ac:dyDescent="0.25">
      <c r="A63" s="80" t="s">
        <v>141</v>
      </c>
      <c r="B63" s="80" t="s">
        <v>142</v>
      </c>
      <c r="C63" s="80" t="s">
        <v>1</v>
      </c>
      <c r="D63" s="80" t="s">
        <v>134</v>
      </c>
      <c r="E63" s="80" t="s">
        <v>32</v>
      </c>
      <c r="F63" s="80" t="s">
        <v>43</v>
      </c>
      <c r="G63" s="80" t="s">
        <v>34</v>
      </c>
      <c r="H63" s="80" t="s">
        <v>855</v>
      </c>
      <c r="K63" s="80" t="s">
        <v>143</v>
      </c>
    </row>
    <row r="64" spans="1:11" ht="15.75" customHeight="1" x14ac:dyDescent="0.25">
      <c r="A64" s="80" t="s">
        <v>786</v>
      </c>
      <c r="B64" s="80" t="s">
        <v>144</v>
      </c>
      <c r="C64" s="80" t="s">
        <v>1</v>
      </c>
      <c r="D64" s="80" t="s">
        <v>134</v>
      </c>
      <c r="E64" s="80" t="s">
        <v>32</v>
      </c>
      <c r="F64" s="80" t="s">
        <v>33</v>
      </c>
      <c r="G64" s="80" t="s">
        <v>97</v>
      </c>
      <c r="H64" s="80" t="s">
        <v>854</v>
      </c>
      <c r="K64" s="80" t="s">
        <v>143</v>
      </c>
    </row>
    <row r="65" spans="1:11" ht="15.75" customHeight="1" x14ac:dyDescent="0.25">
      <c r="A65" s="80" t="s">
        <v>145</v>
      </c>
      <c r="B65" s="80" t="s">
        <v>146</v>
      </c>
      <c r="C65" s="80" t="s">
        <v>1</v>
      </c>
      <c r="D65" s="80" t="s">
        <v>134</v>
      </c>
      <c r="E65" s="80" t="s">
        <v>32</v>
      </c>
      <c r="F65" s="80" t="s">
        <v>43</v>
      </c>
      <c r="G65" s="80" t="s">
        <v>34</v>
      </c>
      <c r="H65" s="80" t="s">
        <v>854</v>
      </c>
      <c r="K65" s="80" t="s">
        <v>36</v>
      </c>
    </row>
    <row r="66" spans="1:11" ht="15.75" customHeight="1" x14ac:dyDescent="0.25">
      <c r="A66" s="80" t="s">
        <v>147</v>
      </c>
      <c r="B66" s="80" t="s">
        <v>148</v>
      </c>
      <c r="C66" s="80" t="s">
        <v>1</v>
      </c>
      <c r="D66" s="80" t="s">
        <v>134</v>
      </c>
      <c r="E66" s="80" t="s">
        <v>32</v>
      </c>
      <c r="F66" s="80" t="s">
        <v>39</v>
      </c>
      <c r="G66" s="80" t="s">
        <v>34</v>
      </c>
      <c r="H66" s="80" t="s">
        <v>854</v>
      </c>
      <c r="K66" s="80" t="s">
        <v>36</v>
      </c>
    </row>
    <row r="67" spans="1:11" ht="15.75" customHeight="1" x14ac:dyDescent="0.25">
      <c r="A67" s="80" t="s">
        <v>149</v>
      </c>
      <c r="B67" s="80" t="s">
        <v>150</v>
      </c>
      <c r="C67" s="80" t="s">
        <v>1</v>
      </c>
      <c r="D67" s="80" t="s">
        <v>134</v>
      </c>
      <c r="E67" s="80" t="s">
        <v>32</v>
      </c>
      <c r="F67" s="80" t="s">
        <v>39</v>
      </c>
      <c r="G67" s="80" t="s">
        <v>34</v>
      </c>
      <c r="H67" s="80" t="s">
        <v>854</v>
      </c>
      <c r="K67" s="80" t="s">
        <v>151</v>
      </c>
    </row>
    <row r="68" spans="1:11" ht="15.75" customHeight="1" x14ac:dyDescent="0.25">
      <c r="A68" s="80" t="s">
        <v>152</v>
      </c>
      <c r="B68" s="80" t="s">
        <v>153</v>
      </c>
      <c r="C68" s="80" t="s">
        <v>1</v>
      </c>
      <c r="D68" s="80" t="s">
        <v>134</v>
      </c>
      <c r="E68" s="80" t="s">
        <v>32</v>
      </c>
      <c r="F68" s="80" t="s">
        <v>73</v>
      </c>
      <c r="G68" s="80" t="s">
        <v>34</v>
      </c>
      <c r="H68" s="80" t="s">
        <v>854</v>
      </c>
      <c r="K68" s="80" t="s">
        <v>40</v>
      </c>
    </row>
    <row r="69" spans="1:11" ht="15.75" customHeight="1" x14ac:dyDescent="0.25">
      <c r="A69" s="80" t="s">
        <v>154</v>
      </c>
      <c r="B69" s="80" t="s">
        <v>155</v>
      </c>
      <c r="C69" s="80" t="s">
        <v>1</v>
      </c>
      <c r="D69" s="80" t="s">
        <v>134</v>
      </c>
      <c r="E69" s="80" t="s">
        <v>32</v>
      </c>
      <c r="F69" s="80" t="s">
        <v>43</v>
      </c>
      <c r="G69" s="80" t="s">
        <v>34</v>
      </c>
      <c r="H69" s="80" t="s">
        <v>854</v>
      </c>
      <c r="K69" s="80" t="s">
        <v>40</v>
      </c>
    </row>
    <row r="70" spans="1:11" ht="15.75" customHeight="1" x14ac:dyDescent="0.25">
      <c r="A70" s="80" t="s">
        <v>156</v>
      </c>
      <c r="B70" s="80" t="s">
        <v>157</v>
      </c>
      <c r="C70" s="80" t="s">
        <v>1</v>
      </c>
      <c r="D70" s="80" t="s">
        <v>134</v>
      </c>
      <c r="E70" s="80" t="s">
        <v>32</v>
      </c>
      <c r="F70" s="80" t="s">
        <v>43</v>
      </c>
      <c r="G70" s="80" t="s">
        <v>34</v>
      </c>
      <c r="H70" s="80" t="s">
        <v>855</v>
      </c>
      <c r="K70" s="80" t="s">
        <v>40</v>
      </c>
    </row>
    <row r="71" spans="1:11" ht="15.75" customHeight="1" x14ac:dyDescent="0.25">
      <c r="A71" s="80" t="s">
        <v>158</v>
      </c>
      <c r="B71" s="80" t="s">
        <v>159</v>
      </c>
      <c r="C71" s="80" t="s">
        <v>1</v>
      </c>
      <c r="D71" s="80" t="s">
        <v>134</v>
      </c>
      <c r="E71" s="80" t="s">
        <v>32</v>
      </c>
      <c r="F71" s="80" t="s">
        <v>160</v>
      </c>
      <c r="G71" s="80" t="s">
        <v>34</v>
      </c>
      <c r="H71" s="80" t="s">
        <v>854</v>
      </c>
      <c r="K71" s="80" t="s">
        <v>40</v>
      </c>
    </row>
    <row r="72" spans="1:11" ht="15.75" customHeight="1" x14ac:dyDescent="0.25">
      <c r="A72" s="80" t="s">
        <v>161</v>
      </c>
      <c r="B72" s="80" t="s">
        <v>162</v>
      </c>
      <c r="C72" s="80" t="s">
        <v>1</v>
      </c>
      <c r="D72" s="80" t="s">
        <v>134</v>
      </c>
      <c r="E72" s="80" t="s">
        <v>32</v>
      </c>
      <c r="F72" s="80" t="s">
        <v>43</v>
      </c>
      <c r="G72" s="80" t="s">
        <v>34</v>
      </c>
      <c r="H72" s="80" t="s">
        <v>854</v>
      </c>
      <c r="J72" s="80" t="s">
        <v>163</v>
      </c>
      <c r="K72" s="80" t="s">
        <v>36</v>
      </c>
    </row>
    <row r="73" spans="1:11" ht="15.75" customHeight="1" x14ac:dyDescent="0.25">
      <c r="A73" s="80" t="s">
        <v>164</v>
      </c>
      <c r="B73" s="80" t="s">
        <v>165</v>
      </c>
      <c r="C73" s="80" t="s">
        <v>1</v>
      </c>
      <c r="D73" s="80" t="s">
        <v>134</v>
      </c>
      <c r="E73" s="80" t="s">
        <v>32</v>
      </c>
      <c r="F73" s="80" t="s">
        <v>43</v>
      </c>
      <c r="G73" s="80" t="s">
        <v>34</v>
      </c>
      <c r="H73" s="80" t="s">
        <v>854</v>
      </c>
      <c r="K73" s="80" t="s">
        <v>143</v>
      </c>
    </row>
    <row r="74" spans="1:11" ht="15.75" customHeight="1" x14ac:dyDescent="0.25">
      <c r="A74" s="80" t="s">
        <v>166</v>
      </c>
      <c r="B74" s="80" t="s">
        <v>167</v>
      </c>
      <c r="C74" s="80" t="s">
        <v>1</v>
      </c>
      <c r="D74" s="80" t="s">
        <v>134</v>
      </c>
      <c r="E74" s="80" t="s">
        <v>32</v>
      </c>
      <c r="F74" s="80" t="s">
        <v>43</v>
      </c>
      <c r="G74" s="80" t="s">
        <v>34</v>
      </c>
      <c r="H74" s="80" t="s">
        <v>854</v>
      </c>
      <c r="K74" s="80" t="s">
        <v>40</v>
      </c>
    </row>
    <row r="75" spans="1:11" ht="15.75" customHeight="1" x14ac:dyDescent="0.25">
      <c r="A75" s="80" t="s">
        <v>168</v>
      </c>
      <c r="B75" s="80" t="s">
        <v>169</v>
      </c>
      <c r="C75" s="80" t="s">
        <v>1</v>
      </c>
      <c r="D75" s="80" t="s">
        <v>134</v>
      </c>
      <c r="E75" s="80" t="s">
        <v>32</v>
      </c>
      <c r="F75" s="80" t="s">
        <v>43</v>
      </c>
      <c r="G75" s="80" t="s">
        <v>34</v>
      </c>
      <c r="H75" s="80" t="s">
        <v>854</v>
      </c>
      <c r="J75" s="80" t="s">
        <v>170</v>
      </c>
      <c r="K75" s="80" t="s">
        <v>36</v>
      </c>
    </row>
    <row r="76" spans="1:11" ht="15.75" customHeight="1" x14ac:dyDescent="0.25">
      <c r="A76" s="80" t="s">
        <v>171</v>
      </c>
      <c r="B76" s="80" t="s">
        <v>172</v>
      </c>
      <c r="C76" s="80" t="s">
        <v>1</v>
      </c>
      <c r="D76" s="80" t="s">
        <v>134</v>
      </c>
      <c r="E76" s="80" t="s">
        <v>32</v>
      </c>
      <c r="G76" s="80" t="s">
        <v>34</v>
      </c>
      <c r="H76" s="80" t="s">
        <v>855</v>
      </c>
      <c r="K76" s="80" t="s">
        <v>36</v>
      </c>
    </row>
    <row r="77" spans="1:11" ht="15.75" customHeight="1" x14ac:dyDescent="0.25">
      <c r="A77" s="80" t="s">
        <v>173</v>
      </c>
      <c r="B77" s="80" t="s">
        <v>174</v>
      </c>
      <c r="C77" s="80" t="s">
        <v>1</v>
      </c>
      <c r="D77" s="80" t="s">
        <v>134</v>
      </c>
      <c r="E77" s="80" t="s">
        <v>32</v>
      </c>
      <c r="F77" s="80" t="s">
        <v>67</v>
      </c>
      <c r="G77" s="80" t="s">
        <v>34</v>
      </c>
      <c r="H77" s="80" t="s">
        <v>854</v>
      </c>
      <c r="K77" s="80" t="s">
        <v>36</v>
      </c>
    </row>
    <row r="78" spans="1:11" ht="15.75" customHeight="1" x14ac:dyDescent="0.25">
      <c r="A78" s="80" t="s">
        <v>328</v>
      </c>
      <c r="B78" s="80" t="s">
        <v>802</v>
      </c>
      <c r="C78" s="80" t="s">
        <v>1</v>
      </c>
      <c r="D78" s="80" t="s">
        <v>134</v>
      </c>
      <c r="E78" s="80" t="s">
        <v>32</v>
      </c>
      <c r="F78" s="80" t="s">
        <v>43</v>
      </c>
      <c r="G78" s="80" t="s">
        <v>34</v>
      </c>
      <c r="H78" s="80" t="s">
        <v>854</v>
      </c>
      <c r="K78" s="80" t="s">
        <v>40</v>
      </c>
    </row>
    <row r="79" spans="1:11" ht="15.75" customHeight="1" x14ac:dyDescent="0.25">
      <c r="A79" s="80" t="s">
        <v>175</v>
      </c>
      <c r="B79" s="80" t="s">
        <v>176</v>
      </c>
      <c r="C79" s="80" t="s">
        <v>1</v>
      </c>
      <c r="D79" s="80" t="s">
        <v>134</v>
      </c>
      <c r="E79" s="80" t="s">
        <v>32</v>
      </c>
      <c r="F79" s="80" t="s">
        <v>39</v>
      </c>
      <c r="G79" s="80" t="s">
        <v>34</v>
      </c>
      <c r="H79" s="80" t="s">
        <v>854</v>
      </c>
      <c r="K79" s="80" t="s">
        <v>40</v>
      </c>
    </row>
    <row r="80" spans="1:11" ht="15.75" customHeight="1" x14ac:dyDescent="0.25">
      <c r="A80" s="80" t="s">
        <v>177</v>
      </c>
      <c r="B80" s="80" t="s">
        <v>178</v>
      </c>
      <c r="C80" s="80" t="s">
        <v>1</v>
      </c>
      <c r="D80" s="80" t="s">
        <v>134</v>
      </c>
      <c r="E80" s="80" t="s">
        <v>32</v>
      </c>
      <c r="F80" s="80" t="s">
        <v>73</v>
      </c>
      <c r="G80" s="80" t="s">
        <v>97</v>
      </c>
      <c r="H80" s="80" t="s">
        <v>855</v>
      </c>
      <c r="J80" s="80" t="s">
        <v>179</v>
      </c>
      <c r="K80" s="80" t="s">
        <v>36</v>
      </c>
    </row>
    <row r="81" spans="1:11" ht="15.75" customHeight="1" x14ac:dyDescent="0.25">
      <c r="A81" s="80" t="s">
        <v>180</v>
      </c>
      <c r="B81" s="80" t="s">
        <v>181</v>
      </c>
      <c r="C81" s="80" t="s">
        <v>1</v>
      </c>
      <c r="D81" s="80" t="s">
        <v>134</v>
      </c>
      <c r="E81" s="80" t="s">
        <v>32</v>
      </c>
      <c r="F81" s="80" t="s">
        <v>43</v>
      </c>
      <c r="G81" s="80" t="s">
        <v>34</v>
      </c>
      <c r="H81" s="80" t="s">
        <v>854</v>
      </c>
      <c r="K81" s="80" t="s">
        <v>143</v>
      </c>
    </row>
    <row r="82" spans="1:11" ht="17.25" customHeight="1" x14ac:dyDescent="0.25">
      <c r="A82" s="80" t="s">
        <v>182</v>
      </c>
      <c r="B82" s="80" t="s">
        <v>183</v>
      </c>
      <c r="C82" s="80" t="s">
        <v>1</v>
      </c>
      <c r="D82" s="80" t="s">
        <v>134</v>
      </c>
      <c r="E82" s="80" t="s">
        <v>32</v>
      </c>
      <c r="F82" s="80" t="s">
        <v>43</v>
      </c>
      <c r="G82" s="80" t="s">
        <v>97</v>
      </c>
      <c r="H82" s="80" t="s">
        <v>854</v>
      </c>
      <c r="K82" s="80" t="s">
        <v>184</v>
      </c>
    </row>
    <row r="83" spans="1:11" ht="15.75" customHeight="1" x14ac:dyDescent="0.25">
      <c r="A83" s="80" t="s">
        <v>185</v>
      </c>
      <c r="B83" s="80" t="s">
        <v>186</v>
      </c>
      <c r="C83" s="80" t="s">
        <v>1</v>
      </c>
      <c r="D83" s="80" t="s">
        <v>134</v>
      </c>
      <c r="E83" s="80" t="s">
        <v>32</v>
      </c>
      <c r="F83" s="80" t="s">
        <v>33</v>
      </c>
      <c r="G83" s="80" t="s">
        <v>34</v>
      </c>
      <c r="H83" s="80" t="s">
        <v>854</v>
      </c>
      <c r="K83" s="80" t="s">
        <v>36</v>
      </c>
    </row>
    <row r="84" spans="1:11" ht="15.75" customHeight="1" x14ac:dyDescent="0.25">
      <c r="A84" s="80" t="s">
        <v>236</v>
      </c>
      <c r="B84" s="80" t="s">
        <v>237</v>
      </c>
      <c r="C84" s="80" t="s">
        <v>1</v>
      </c>
      <c r="D84" s="80" t="s">
        <v>134</v>
      </c>
      <c r="F84" s="80" t="s">
        <v>123</v>
      </c>
      <c r="G84" s="80" t="s">
        <v>34</v>
      </c>
      <c r="H84" s="80" t="s">
        <v>854</v>
      </c>
      <c r="K84" s="80" t="s">
        <v>36</v>
      </c>
    </row>
    <row r="85" spans="1:11" ht="15.75" customHeight="1" x14ac:dyDescent="0.25">
      <c r="A85" s="80" t="s">
        <v>803</v>
      </c>
      <c r="B85" s="80" t="s">
        <v>247</v>
      </c>
      <c r="C85" s="80" t="s">
        <v>1</v>
      </c>
      <c r="D85" s="80" t="s">
        <v>134</v>
      </c>
      <c r="F85" s="80" t="s">
        <v>39</v>
      </c>
      <c r="H85" s="80" t="s">
        <v>854</v>
      </c>
      <c r="K85" s="80" t="s">
        <v>36</v>
      </c>
    </row>
    <row r="86" spans="1:11" ht="15.75" customHeight="1" x14ac:dyDescent="0.25">
      <c r="A86" s="80" t="s">
        <v>238</v>
      </c>
      <c r="B86" s="80" t="s">
        <v>239</v>
      </c>
      <c r="C86" s="80" t="s">
        <v>1</v>
      </c>
      <c r="D86" s="80" t="s">
        <v>134</v>
      </c>
      <c r="F86" s="80" t="s">
        <v>240</v>
      </c>
      <c r="G86" s="80" t="s">
        <v>34</v>
      </c>
      <c r="H86" s="80" t="s">
        <v>854</v>
      </c>
      <c r="J86" s="80" t="s">
        <v>804</v>
      </c>
      <c r="K86" s="80" t="s">
        <v>36</v>
      </c>
    </row>
    <row r="87" spans="1:11" ht="15.75" customHeight="1" x14ac:dyDescent="0.25">
      <c r="A87" s="80" t="s">
        <v>241</v>
      </c>
      <c r="B87" s="80" t="s">
        <v>242</v>
      </c>
      <c r="C87" s="80" t="s">
        <v>1</v>
      </c>
      <c r="D87" s="80" t="s">
        <v>134</v>
      </c>
      <c r="F87" s="80" t="s">
        <v>33</v>
      </c>
      <c r="G87" s="80" t="s">
        <v>34</v>
      </c>
      <c r="H87" s="80" t="s">
        <v>854</v>
      </c>
      <c r="J87" s="80" t="s">
        <v>243</v>
      </c>
      <c r="K87" s="80" t="s">
        <v>36</v>
      </c>
    </row>
    <row r="88" spans="1:11" ht="15.75" customHeight="1" x14ac:dyDescent="0.25">
      <c r="A88" s="80" t="s">
        <v>244</v>
      </c>
      <c r="B88" s="80" t="s">
        <v>245</v>
      </c>
      <c r="C88" s="80" t="s">
        <v>1</v>
      </c>
      <c r="D88" s="80" t="s">
        <v>134</v>
      </c>
      <c r="F88" s="80" t="s">
        <v>33</v>
      </c>
      <c r="G88" s="80" t="s">
        <v>34</v>
      </c>
      <c r="H88" s="80" t="s">
        <v>855</v>
      </c>
      <c r="K88" s="80" t="s">
        <v>36</v>
      </c>
    </row>
    <row r="89" spans="1:11" ht="15.75" customHeight="1" x14ac:dyDescent="0.25">
      <c r="A89" s="80" t="s">
        <v>719</v>
      </c>
      <c r="B89" s="80" t="s">
        <v>246</v>
      </c>
      <c r="C89" s="80" t="s">
        <v>1</v>
      </c>
      <c r="D89" s="80" t="s">
        <v>134</v>
      </c>
      <c r="F89" s="80" t="s">
        <v>123</v>
      </c>
      <c r="G89" s="80" t="s">
        <v>34</v>
      </c>
      <c r="H89" s="80" t="s">
        <v>854</v>
      </c>
      <c r="K89" s="80" t="s">
        <v>36</v>
      </c>
    </row>
    <row r="90" spans="1:11" ht="15.75" customHeight="1" x14ac:dyDescent="0.25">
      <c r="A90" s="80" t="s">
        <v>750</v>
      </c>
      <c r="B90" s="80" t="s">
        <v>751</v>
      </c>
      <c r="C90" s="80" t="s">
        <v>1</v>
      </c>
      <c r="D90" s="80" t="s">
        <v>134</v>
      </c>
      <c r="F90" s="80" t="s">
        <v>39</v>
      </c>
      <c r="G90" s="80" t="s">
        <v>34</v>
      </c>
      <c r="H90" s="80" t="s">
        <v>854</v>
      </c>
      <c r="K90" s="80" t="s">
        <v>752</v>
      </c>
    </row>
    <row r="91" spans="1:11" ht="15.75" customHeight="1" x14ac:dyDescent="0.25">
      <c r="A91" s="80" t="s">
        <v>864</v>
      </c>
      <c r="B91" s="80" t="s">
        <v>865</v>
      </c>
      <c r="C91" s="80" t="s">
        <v>1</v>
      </c>
      <c r="D91" s="80" t="s">
        <v>134</v>
      </c>
      <c r="F91" s="80" t="s">
        <v>39</v>
      </c>
      <c r="G91" s="80" t="s">
        <v>34</v>
      </c>
      <c r="H91" s="80" t="s">
        <v>854</v>
      </c>
      <c r="I91" s="84"/>
    </row>
    <row r="92" spans="1:11" ht="15.75" customHeight="1" x14ac:dyDescent="0.25">
      <c r="A92" s="80" t="s">
        <v>248</v>
      </c>
      <c r="B92" s="80" t="s">
        <v>249</v>
      </c>
      <c r="C92" s="80" t="s">
        <v>1</v>
      </c>
      <c r="D92" s="80" t="s">
        <v>134</v>
      </c>
      <c r="F92" s="80" t="s">
        <v>43</v>
      </c>
      <c r="G92" s="80" t="s">
        <v>34</v>
      </c>
      <c r="H92" s="80" t="s">
        <v>854</v>
      </c>
      <c r="K92" s="80" t="s">
        <v>250</v>
      </c>
    </row>
    <row r="93" spans="1:11" ht="15.75" customHeight="1" x14ac:dyDescent="0.25">
      <c r="A93" s="80" t="s">
        <v>251</v>
      </c>
      <c r="B93" s="80" t="s">
        <v>252</v>
      </c>
      <c r="C93" s="80" t="s">
        <v>1</v>
      </c>
      <c r="D93" s="80" t="s">
        <v>134</v>
      </c>
      <c r="F93" s="80" t="s">
        <v>33</v>
      </c>
      <c r="G93" s="80" t="s">
        <v>207</v>
      </c>
      <c r="H93" s="80" t="s">
        <v>854</v>
      </c>
      <c r="K93" s="80" t="s">
        <v>36</v>
      </c>
    </row>
    <row r="94" spans="1:11" ht="15.75" customHeight="1" x14ac:dyDescent="0.25">
      <c r="A94" s="80" t="s">
        <v>253</v>
      </c>
      <c r="B94" s="80" t="s">
        <v>254</v>
      </c>
      <c r="C94" s="80" t="s">
        <v>1</v>
      </c>
      <c r="D94" s="80" t="s">
        <v>134</v>
      </c>
      <c r="F94" s="80" t="s">
        <v>33</v>
      </c>
      <c r="G94" s="80" t="s">
        <v>34</v>
      </c>
      <c r="H94" s="80" t="s">
        <v>854</v>
      </c>
      <c r="J94" s="80" t="s">
        <v>255</v>
      </c>
      <c r="K94" s="80" t="s">
        <v>36</v>
      </c>
    </row>
    <row r="95" spans="1:11" ht="15.75" customHeight="1" x14ac:dyDescent="0.25">
      <c r="A95" s="80" t="s">
        <v>256</v>
      </c>
      <c r="B95" s="80" t="s">
        <v>257</v>
      </c>
      <c r="C95" s="80" t="s">
        <v>1</v>
      </c>
      <c r="D95" s="80" t="s">
        <v>134</v>
      </c>
      <c r="F95" s="80" t="s">
        <v>240</v>
      </c>
      <c r="G95" s="80" t="s">
        <v>34</v>
      </c>
      <c r="H95" s="80" t="s">
        <v>854</v>
      </c>
      <c r="K95" s="80" t="s">
        <v>36</v>
      </c>
    </row>
    <row r="96" spans="1:11" ht="15.75" customHeight="1" x14ac:dyDescent="0.25">
      <c r="A96" s="80" t="s">
        <v>805</v>
      </c>
      <c r="B96" s="80" t="s">
        <v>258</v>
      </c>
      <c r="C96" s="80" t="s">
        <v>1</v>
      </c>
      <c r="D96" s="80" t="s">
        <v>134</v>
      </c>
      <c r="F96" s="80" t="s">
        <v>43</v>
      </c>
      <c r="G96" s="80" t="s">
        <v>34</v>
      </c>
      <c r="H96" s="80" t="s">
        <v>854</v>
      </c>
      <c r="J96" s="80" t="s">
        <v>259</v>
      </c>
      <c r="K96" s="80" t="s">
        <v>36</v>
      </c>
    </row>
    <row r="97" spans="1:11" ht="15.75" customHeight="1" x14ac:dyDescent="0.25">
      <c r="A97" s="80" t="s">
        <v>260</v>
      </c>
      <c r="B97" s="80" t="s">
        <v>261</v>
      </c>
      <c r="C97" s="80" t="s">
        <v>1</v>
      </c>
      <c r="D97" s="80" t="s">
        <v>134</v>
      </c>
      <c r="F97" s="80" t="s">
        <v>123</v>
      </c>
      <c r="G97" s="80" t="s">
        <v>34</v>
      </c>
      <c r="H97" s="80" t="s">
        <v>854</v>
      </c>
      <c r="K97" s="80" t="s">
        <v>36</v>
      </c>
    </row>
    <row r="98" spans="1:11" ht="15.75" customHeight="1" x14ac:dyDescent="0.25">
      <c r="A98" s="80" t="s">
        <v>262</v>
      </c>
      <c r="B98" s="80" t="s">
        <v>263</v>
      </c>
      <c r="C98" s="80" t="s">
        <v>1</v>
      </c>
      <c r="D98" s="80" t="s">
        <v>134</v>
      </c>
      <c r="F98" s="80" t="s">
        <v>73</v>
      </c>
      <c r="G98" s="80" t="s">
        <v>34</v>
      </c>
      <c r="H98" s="80" t="s">
        <v>854</v>
      </c>
      <c r="J98" s="80" t="s">
        <v>806</v>
      </c>
      <c r="K98" s="80" t="s">
        <v>36</v>
      </c>
    </row>
    <row r="99" spans="1:11" ht="15.75" customHeight="1" x14ac:dyDescent="0.25">
      <c r="A99" s="81" t="s">
        <v>904</v>
      </c>
      <c r="C99" s="80" t="s">
        <v>1</v>
      </c>
      <c r="D99" s="80" t="s">
        <v>134</v>
      </c>
      <c r="H99" s="83" t="s">
        <v>856</v>
      </c>
      <c r="I99" s="83"/>
    </row>
    <row r="100" spans="1:11" ht="15.75" customHeight="1" x14ac:dyDescent="0.25">
      <c r="A100" s="81" t="s">
        <v>905</v>
      </c>
      <c r="C100" s="80" t="s">
        <v>1</v>
      </c>
      <c r="D100" s="80" t="s">
        <v>134</v>
      </c>
      <c r="H100" s="83" t="s">
        <v>855</v>
      </c>
      <c r="I100" s="83"/>
    </row>
    <row r="101" spans="1:11" ht="15.75" customHeight="1" x14ac:dyDescent="0.25">
      <c r="A101" s="81" t="s">
        <v>906</v>
      </c>
      <c r="C101" s="80" t="s">
        <v>1</v>
      </c>
      <c r="D101" s="80" t="s">
        <v>134</v>
      </c>
      <c r="H101" s="83" t="s">
        <v>854</v>
      </c>
      <c r="I101" s="83"/>
    </row>
    <row r="102" spans="1:11" ht="15.75" customHeight="1" x14ac:dyDescent="0.25">
      <c r="A102" s="80" t="s">
        <v>264</v>
      </c>
      <c r="B102" s="80" t="s">
        <v>265</v>
      </c>
      <c r="C102" s="80" t="s">
        <v>1</v>
      </c>
      <c r="D102" s="80" t="s">
        <v>134</v>
      </c>
      <c r="F102" s="80" t="s">
        <v>73</v>
      </c>
      <c r="G102" s="80" t="s">
        <v>34</v>
      </c>
      <c r="H102" s="80" t="s">
        <v>854</v>
      </c>
      <c r="K102" s="80" t="s">
        <v>266</v>
      </c>
    </row>
    <row r="103" spans="1:11" ht="15.75" customHeight="1" x14ac:dyDescent="0.25">
      <c r="A103" s="80" t="s">
        <v>759</v>
      </c>
      <c r="B103" s="80" t="s">
        <v>760</v>
      </c>
      <c r="C103" s="80" t="s">
        <v>1</v>
      </c>
      <c r="D103" s="80" t="s">
        <v>134</v>
      </c>
      <c r="F103" s="80" t="s">
        <v>39</v>
      </c>
      <c r="G103" s="80" t="s">
        <v>34</v>
      </c>
      <c r="H103" s="80" t="s">
        <v>854</v>
      </c>
      <c r="J103" s="80" t="s">
        <v>761</v>
      </c>
      <c r="K103" s="80" t="s">
        <v>762</v>
      </c>
    </row>
    <row r="104" spans="1:11" ht="15.75" customHeight="1" x14ac:dyDescent="0.25">
      <c r="A104" s="85" t="s">
        <v>924</v>
      </c>
      <c r="B104" s="85" t="s">
        <v>925</v>
      </c>
      <c r="C104" s="85" t="s">
        <v>1</v>
      </c>
      <c r="D104" s="85" t="s">
        <v>773</v>
      </c>
      <c r="E104" s="85"/>
      <c r="F104" s="85" t="s">
        <v>39</v>
      </c>
      <c r="G104" s="85" t="s">
        <v>34</v>
      </c>
      <c r="H104" s="80" t="s">
        <v>854</v>
      </c>
      <c r="I104" s="85"/>
      <c r="K104" s="85" t="s">
        <v>40</v>
      </c>
    </row>
    <row r="105" spans="1:11" ht="15.75" customHeight="1" x14ac:dyDescent="0.25">
      <c r="A105" s="80" t="s">
        <v>187</v>
      </c>
      <c r="B105" s="80" t="s">
        <v>188</v>
      </c>
      <c r="C105" s="80" t="s">
        <v>1</v>
      </c>
      <c r="D105" s="80" t="s">
        <v>771</v>
      </c>
      <c r="E105" s="80" t="s">
        <v>32</v>
      </c>
      <c r="F105" s="80" t="s">
        <v>189</v>
      </c>
      <c r="H105" s="80" t="s">
        <v>854</v>
      </c>
      <c r="K105" s="80" t="s">
        <v>36</v>
      </c>
    </row>
    <row r="106" spans="1:11" ht="15.75" customHeight="1" x14ac:dyDescent="0.25">
      <c r="A106" s="80" t="s">
        <v>190</v>
      </c>
      <c r="B106" s="80" t="s">
        <v>191</v>
      </c>
      <c r="C106" s="80" t="s">
        <v>1</v>
      </c>
      <c r="D106" s="80" t="s">
        <v>771</v>
      </c>
      <c r="E106" s="80" t="s">
        <v>32</v>
      </c>
      <c r="F106" s="80" t="s">
        <v>39</v>
      </c>
      <c r="G106" s="80" t="s">
        <v>34</v>
      </c>
      <c r="H106" s="80" t="s">
        <v>855</v>
      </c>
      <c r="K106" s="80" t="s">
        <v>36</v>
      </c>
    </row>
    <row r="107" spans="1:11" ht="15.75" customHeight="1" x14ac:dyDescent="0.25">
      <c r="A107" s="80" t="s">
        <v>192</v>
      </c>
      <c r="B107" s="80" t="s">
        <v>193</v>
      </c>
      <c r="C107" s="80" t="s">
        <v>1</v>
      </c>
      <c r="D107" s="80" t="s">
        <v>771</v>
      </c>
      <c r="E107" s="80" t="s">
        <v>32</v>
      </c>
      <c r="F107" s="80" t="s">
        <v>39</v>
      </c>
      <c r="G107" s="80" t="s">
        <v>34</v>
      </c>
      <c r="H107" s="80" t="s">
        <v>854</v>
      </c>
      <c r="K107" s="80" t="s">
        <v>36</v>
      </c>
    </row>
    <row r="108" spans="1:11" ht="15.75" customHeight="1" x14ac:dyDescent="0.25">
      <c r="A108" s="80" t="s">
        <v>194</v>
      </c>
      <c r="B108" s="80" t="s">
        <v>195</v>
      </c>
      <c r="C108" s="80" t="s">
        <v>1</v>
      </c>
      <c r="D108" s="80" t="s">
        <v>771</v>
      </c>
      <c r="E108" s="80" t="s">
        <v>32</v>
      </c>
      <c r="F108" s="80" t="s">
        <v>39</v>
      </c>
      <c r="G108" s="80" t="s">
        <v>34</v>
      </c>
      <c r="H108" s="80" t="s">
        <v>854</v>
      </c>
      <c r="K108" s="80" t="s">
        <v>196</v>
      </c>
    </row>
    <row r="109" spans="1:11" ht="15.75" customHeight="1" x14ac:dyDescent="0.25">
      <c r="A109" s="80" t="s">
        <v>197</v>
      </c>
      <c r="B109" s="80" t="s">
        <v>739</v>
      </c>
      <c r="C109" s="80" t="s">
        <v>1</v>
      </c>
      <c r="D109" s="80" t="s">
        <v>771</v>
      </c>
      <c r="E109" s="80" t="s">
        <v>32</v>
      </c>
      <c r="F109" s="80" t="s">
        <v>33</v>
      </c>
      <c r="G109" s="80" t="s">
        <v>34</v>
      </c>
      <c r="H109" s="80" t="s">
        <v>856</v>
      </c>
      <c r="K109" s="80" t="s">
        <v>36</v>
      </c>
    </row>
    <row r="110" spans="1:11" ht="15.75" customHeight="1" x14ac:dyDescent="0.25">
      <c r="A110" s="80" t="s">
        <v>198</v>
      </c>
      <c r="B110" s="80" t="s">
        <v>199</v>
      </c>
      <c r="C110" s="80" t="s">
        <v>1</v>
      </c>
      <c r="D110" s="80" t="s">
        <v>771</v>
      </c>
      <c r="E110" s="80" t="s">
        <v>32</v>
      </c>
      <c r="F110" s="80" t="s">
        <v>39</v>
      </c>
      <c r="G110" s="80" t="s">
        <v>34</v>
      </c>
      <c r="H110" s="80" t="s">
        <v>854</v>
      </c>
      <c r="J110" s="80" t="s">
        <v>200</v>
      </c>
      <c r="K110" s="80" t="s">
        <v>36</v>
      </c>
    </row>
    <row r="111" spans="1:11" ht="15.75" customHeight="1" x14ac:dyDescent="0.25">
      <c r="A111" s="80" t="s">
        <v>201</v>
      </c>
      <c r="B111" s="80" t="s">
        <v>202</v>
      </c>
      <c r="C111" s="80" t="s">
        <v>1</v>
      </c>
      <c r="D111" s="80" t="s">
        <v>771</v>
      </c>
      <c r="E111" s="80" t="s">
        <v>32</v>
      </c>
      <c r="F111" s="80" t="s">
        <v>43</v>
      </c>
      <c r="G111" s="80" t="s">
        <v>97</v>
      </c>
      <c r="H111" s="80" t="s">
        <v>854</v>
      </c>
      <c r="K111" s="80" t="s">
        <v>36</v>
      </c>
    </row>
    <row r="112" spans="1:11" ht="15.75" customHeight="1" x14ac:dyDescent="0.25">
      <c r="A112" s="80" t="s">
        <v>203</v>
      </c>
      <c r="B112" s="80" t="s">
        <v>204</v>
      </c>
      <c r="C112" s="80" t="s">
        <v>1</v>
      </c>
      <c r="D112" s="80" t="s">
        <v>771</v>
      </c>
      <c r="E112" s="80" t="s">
        <v>32</v>
      </c>
      <c r="F112" s="80" t="s">
        <v>73</v>
      </c>
      <c r="G112" s="80" t="s">
        <v>34</v>
      </c>
      <c r="H112" s="80" t="s">
        <v>854</v>
      </c>
      <c r="J112" s="80" t="s">
        <v>205</v>
      </c>
      <c r="K112" s="80" t="s">
        <v>36</v>
      </c>
    </row>
    <row r="113" spans="1:11" ht="15.75" customHeight="1" x14ac:dyDescent="0.25">
      <c r="A113" s="80" t="s">
        <v>206</v>
      </c>
      <c r="B113" s="80" t="s">
        <v>867</v>
      </c>
      <c r="C113" s="80" t="s">
        <v>1</v>
      </c>
      <c r="D113" s="80" t="s">
        <v>771</v>
      </c>
      <c r="E113" s="80" t="s">
        <v>32</v>
      </c>
      <c r="F113" s="80" t="s">
        <v>43</v>
      </c>
      <c r="G113" s="80" t="s">
        <v>207</v>
      </c>
      <c r="H113" s="80" t="s">
        <v>854</v>
      </c>
      <c r="K113" s="80" t="s">
        <v>36</v>
      </c>
    </row>
    <row r="114" spans="1:11" ht="15.75" customHeight="1" x14ac:dyDescent="0.25">
      <c r="A114" s="80" t="s">
        <v>208</v>
      </c>
      <c r="B114" s="80" t="s">
        <v>209</v>
      </c>
      <c r="C114" s="80" t="s">
        <v>1</v>
      </c>
      <c r="D114" s="80" t="s">
        <v>771</v>
      </c>
      <c r="E114" s="80" t="s">
        <v>32</v>
      </c>
      <c r="F114" s="80" t="s">
        <v>33</v>
      </c>
      <c r="G114" s="80" t="s">
        <v>34</v>
      </c>
      <c r="H114" s="80" t="s">
        <v>854</v>
      </c>
      <c r="K114" s="80" t="s">
        <v>36</v>
      </c>
    </row>
    <row r="115" spans="1:11" ht="15.75" customHeight="1" x14ac:dyDescent="0.25">
      <c r="A115" s="80" t="s">
        <v>210</v>
      </c>
      <c r="B115" s="80" t="s">
        <v>211</v>
      </c>
      <c r="C115" s="80" t="s">
        <v>1</v>
      </c>
      <c r="D115" s="80" t="s">
        <v>771</v>
      </c>
      <c r="E115" s="80" t="s">
        <v>32</v>
      </c>
      <c r="F115" s="80" t="s">
        <v>189</v>
      </c>
      <c r="G115" s="80" t="s">
        <v>34</v>
      </c>
      <c r="H115" s="80" t="s">
        <v>855</v>
      </c>
      <c r="K115" s="80" t="s">
        <v>36</v>
      </c>
    </row>
    <row r="116" spans="1:11" ht="15.75" customHeight="1" x14ac:dyDescent="0.25">
      <c r="A116" s="80" t="s">
        <v>212</v>
      </c>
      <c r="B116" s="80" t="s">
        <v>213</v>
      </c>
      <c r="C116" s="80" t="s">
        <v>1</v>
      </c>
      <c r="D116" s="80" t="s">
        <v>771</v>
      </c>
      <c r="E116" s="80" t="s">
        <v>32</v>
      </c>
      <c r="F116" s="80" t="s">
        <v>33</v>
      </c>
      <c r="G116" s="80" t="s">
        <v>34</v>
      </c>
      <c r="H116" s="80" t="s">
        <v>855</v>
      </c>
      <c r="K116" s="80" t="s">
        <v>36</v>
      </c>
    </row>
    <row r="117" spans="1:11" ht="15.75" customHeight="1" x14ac:dyDescent="0.25">
      <c r="A117" s="80" t="s">
        <v>214</v>
      </c>
      <c r="B117" s="80" t="s">
        <v>215</v>
      </c>
      <c r="C117" s="80" t="s">
        <v>1</v>
      </c>
      <c r="D117" s="80" t="s">
        <v>771</v>
      </c>
      <c r="E117" s="80" t="s">
        <v>32</v>
      </c>
      <c r="F117" s="80" t="s">
        <v>33</v>
      </c>
      <c r="G117" s="80" t="s">
        <v>34</v>
      </c>
      <c r="H117" s="80" t="s">
        <v>854</v>
      </c>
      <c r="K117" s="80" t="s">
        <v>36</v>
      </c>
    </row>
    <row r="118" spans="1:11" ht="15.75" customHeight="1" x14ac:dyDescent="0.25">
      <c r="A118" s="80" t="s">
        <v>267</v>
      </c>
      <c r="B118" s="80" t="s">
        <v>268</v>
      </c>
      <c r="C118" s="80" t="s">
        <v>1</v>
      </c>
      <c r="D118" s="80" t="s">
        <v>771</v>
      </c>
      <c r="F118" s="80" t="s">
        <v>33</v>
      </c>
      <c r="G118" s="80" t="s">
        <v>34</v>
      </c>
      <c r="H118" s="80" t="s">
        <v>854</v>
      </c>
      <c r="J118" s="80" t="s">
        <v>269</v>
      </c>
      <c r="K118" s="80" t="s">
        <v>36</v>
      </c>
    </row>
    <row r="119" spans="1:11" ht="15.75" customHeight="1" x14ac:dyDescent="0.25">
      <c r="A119" s="80" t="s">
        <v>270</v>
      </c>
      <c r="B119" s="80" t="s">
        <v>271</v>
      </c>
      <c r="C119" s="80" t="s">
        <v>1</v>
      </c>
      <c r="D119" s="80" t="s">
        <v>771</v>
      </c>
      <c r="F119" s="80" t="s">
        <v>43</v>
      </c>
      <c r="G119" s="80" t="s">
        <v>34</v>
      </c>
      <c r="H119" s="80" t="s">
        <v>854</v>
      </c>
      <c r="K119" s="80" t="s">
        <v>36</v>
      </c>
    </row>
    <row r="120" spans="1:11" ht="15.75" customHeight="1" x14ac:dyDescent="0.25">
      <c r="A120" s="80" t="s">
        <v>320</v>
      </c>
      <c r="B120" s="80" t="s">
        <v>321</v>
      </c>
      <c r="C120" s="80" t="s">
        <v>1</v>
      </c>
      <c r="D120" s="80" t="s">
        <v>771</v>
      </c>
      <c r="F120" s="80" t="s">
        <v>43</v>
      </c>
      <c r="G120" s="80" t="s">
        <v>34</v>
      </c>
      <c r="H120" s="80" t="s">
        <v>860</v>
      </c>
      <c r="K120" s="80" t="s">
        <v>36</v>
      </c>
    </row>
    <row r="121" spans="1:11" ht="15.75" customHeight="1" x14ac:dyDescent="0.25">
      <c r="A121" s="80" t="s">
        <v>272</v>
      </c>
      <c r="B121" s="80" t="s">
        <v>273</v>
      </c>
      <c r="C121" s="80" t="s">
        <v>1</v>
      </c>
      <c r="D121" s="80" t="s">
        <v>771</v>
      </c>
      <c r="F121" s="80" t="s">
        <v>73</v>
      </c>
      <c r="H121" s="80" t="s">
        <v>854</v>
      </c>
      <c r="K121" s="80" t="s">
        <v>36</v>
      </c>
    </row>
    <row r="122" spans="1:11" ht="15.75" customHeight="1" x14ac:dyDescent="0.25">
      <c r="A122" s="80" t="s">
        <v>274</v>
      </c>
      <c r="B122" s="80" t="s">
        <v>275</v>
      </c>
      <c r="C122" s="80" t="s">
        <v>1</v>
      </c>
      <c r="D122" s="80" t="s">
        <v>771</v>
      </c>
      <c r="F122" s="80" t="s">
        <v>39</v>
      </c>
      <c r="G122" s="80" t="s">
        <v>34</v>
      </c>
      <c r="H122" s="80" t="s">
        <v>854</v>
      </c>
      <c r="J122" s="80" t="s">
        <v>807</v>
      </c>
      <c r="K122" s="80" t="s">
        <v>36</v>
      </c>
    </row>
    <row r="123" spans="1:11" ht="15.75" customHeight="1" x14ac:dyDescent="0.25">
      <c r="A123" s="80" t="s">
        <v>276</v>
      </c>
      <c r="B123" s="80" t="s">
        <v>277</v>
      </c>
      <c r="C123" s="80" t="s">
        <v>1</v>
      </c>
      <c r="D123" s="80" t="s">
        <v>771</v>
      </c>
      <c r="F123" s="80" t="s">
        <v>43</v>
      </c>
      <c r="G123" s="80" t="s">
        <v>34</v>
      </c>
      <c r="H123" s="80" t="s">
        <v>854</v>
      </c>
      <c r="K123" s="80" t="s">
        <v>36</v>
      </c>
    </row>
    <row r="124" spans="1:11" ht="15.75" customHeight="1" x14ac:dyDescent="0.25">
      <c r="A124" s="80" t="s">
        <v>278</v>
      </c>
      <c r="B124" s="80" t="s">
        <v>279</v>
      </c>
      <c r="C124" s="80" t="s">
        <v>1</v>
      </c>
      <c r="D124" s="80" t="s">
        <v>771</v>
      </c>
      <c r="F124" s="80" t="s">
        <v>39</v>
      </c>
      <c r="G124" s="80" t="s">
        <v>34</v>
      </c>
      <c r="H124" s="80" t="s">
        <v>854</v>
      </c>
      <c r="K124" s="80" t="s">
        <v>36</v>
      </c>
    </row>
    <row r="125" spans="1:11" ht="15.75" customHeight="1" x14ac:dyDescent="0.25">
      <c r="A125" s="80" t="s">
        <v>280</v>
      </c>
      <c r="B125" s="80" t="s">
        <v>281</v>
      </c>
      <c r="C125" s="80" t="s">
        <v>1</v>
      </c>
      <c r="D125" s="80" t="s">
        <v>771</v>
      </c>
      <c r="F125" s="80" t="s">
        <v>33</v>
      </c>
      <c r="G125" s="80" t="s">
        <v>34</v>
      </c>
      <c r="H125" s="80" t="s">
        <v>855</v>
      </c>
      <c r="J125" s="80" t="s">
        <v>282</v>
      </c>
      <c r="K125" s="80" t="s">
        <v>36</v>
      </c>
    </row>
    <row r="126" spans="1:11" ht="15.75" customHeight="1" x14ac:dyDescent="0.25">
      <c r="A126" s="80" t="s">
        <v>283</v>
      </c>
      <c r="B126" s="80" t="s">
        <v>284</v>
      </c>
      <c r="C126" s="80" t="s">
        <v>1</v>
      </c>
      <c r="D126" s="80" t="s">
        <v>771</v>
      </c>
      <c r="F126" s="80" t="s">
        <v>43</v>
      </c>
      <c r="G126" s="80" t="s">
        <v>207</v>
      </c>
      <c r="H126" s="80" t="s">
        <v>855</v>
      </c>
      <c r="J126" s="80" t="s">
        <v>801</v>
      </c>
      <c r="K126" s="80" t="s">
        <v>36</v>
      </c>
    </row>
    <row r="127" spans="1:11" ht="15.75" customHeight="1" x14ac:dyDescent="0.25">
      <c r="A127" s="80" t="s">
        <v>285</v>
      </c>
      <c r="B127" s="80" t="s">
        <v>286</v>
      </c>
      <c r="C127" s="80" t="s">
        <v>1</v>
      </c>
      <c r="D127" s="80" t="s">
        <v>771</v>
      </c>
      <c r="F127" s="80" t="s">
        <v>73</v>
      </c>
      <c r="G127" s="80" t="s">
        <v>34</v>
      </c>
      <c r="H127" s="80" t="s">
        <v>855</v>
      </c>
      <c r="K127" s="80" t="s">
        <v>36</v>
      </c>
    </row>
    <row r="128" spans="1:11" ht="15.75" customHeight="1" x14ac:dyDescent="0.25">
      <c r="A128" s="80" t="s">
        <v>287</v>
      </c>
      <c r="B128" s="80" t="s">
        <v>288</v>
      </c>
      <c r="C128" s="80" t="s">
        <v>1</v>
      </c>
      <c r="D128" s="80" t="s">
        <v>771</v>
      </c>
      <c r="F128" s="80" t="s">
        <v>39</v>
      </c>
      <c r="G128" s="80" t="s">
        <v>34</v>
      </c>
      <c r="H128" s="80" t="s">
        <v>854</v>
      </c>
      <c r="K128" s="80" t="s">
        <v>36</v>
      </c>
    </row>
    <row r="129" spans="1:11" ht="15.75" customHeight="1" x14ac:dyDescent="0.25">
      <c r="A129" s="80" t="s">
        <v>289</v>
      </c>
      <c r="B129" s="80" t="s">
        <v>290</v>
      </c>
      <c r="C129" s="80" t="s">
        <v>1</v>
      </c>
      <c r="D129" s="80" t="s">
        <v>771</v>
      </c>
      <c r="F129" s="80" t="s">
        <v>39</v>
      </c>
      <c r="G129" s="80" t="s">
        <v>34</v>
      </c>
      <c r="H129" s="80" t="s">
        <v>854</v>
      </c>
      <c r="K129" s="80" t="s">
        <v>36</v>
      </c>
    </row>
    <row r="130" spans="1:11" ht="15.75" customHeight="1" x14ac:dyDescent="0.25">
      <c r="A130" s="80" t="s">
        <v>291</v>
      </c>
      <c r="B130" s="80" t="s">
        <v>740</v>
      </c>
      <c r="C130" s="80" t="s">
        <v>1</v>
      </c>
      <c r="D130" s="80" t="s">
        <v>771</v>
      </c>
      <c r="F130" s="80" t="s">
        <v>43</v>
      </c>
      <c r="G130" s="80" t="s">
        <v>34</v>
      </c>
      <c r="H130" s="80" t="s">
        <v>854</v>
      </c>
      <c r="J130" s="80" t="s">
        <v>205</v>
      </c>
      <c r="K130" s="80" t="s">
        <v>36</v>
      </c>
    </row>
    <row r="131" spans="1:11" ht="15.75" customHeight="1" x14ac:dyDescent="0.25">
      <c r="A131" s="80" t="s">
        <v>292</v>
      </c>
      <c r="B131" s="80" t="s">
        <v>293</v>
      </c>
      <c r="C131" s="80" t="s">
        <v>1</v>
      </c>
      <c r="D131" s="80" t="s">
        <v>771</v>
      </c>
      <c r="F131" s="80" t="s">
        <v>123</v>
      </c>
      <c r="G131" s="80" t="s">
        <v>34</v>
      </c>
      <c r="H131" s="80" t="s">
        <v>854</v>
      </c>
      <c r="K131" s="80" t="s">
        <v>36</v>
      </c>
    </row>
    <row r="132" spans="1:11" ht="15.75" customHeight="1" x14ac:dyDescent="0.25">
      <c r="A132" s="80" t="s">
        <v>294</v>
      </c>
      <c r="B132" s="80" t="s">
        <v>295</v>
      </c>
      <c r="C132" s="80" t="s">
        <v>1</v>
      </c>
      <c r="D132" s="80" t="s">
        <v>771</v>
      </c>
      <c r="F132" s="80" t="s">
        <v>39</v>
      </c>
      <c r="G132" s="80" t="s">
        <v>34</v>
      </c>
      <c r="H132" s="80" t="s">
        <v>855</v>
      </c>
      <c r="K132" s="80" t="s">
        <v>36</v>
      </c>
    </row>
    <row r="133" spans="1:11" ht="15.75" customHeight="1" x14ac:dyDescent="0.25">
      <c r="A133" s="80" t="s">
        <v>296</v>
      </c>
      <c r="B133" s="80" t="s">
        <v>297</v>
      </c>
      <c r="C133" s="80" t="s">
        <v>1</v>
      </c>
      <c r="D133" s="80" t="s">
        <v>771</v>
      </c>
      <c r="F133" s="80" t="s">
        <v>39</v>
      </c>
      <c r="G133" s="80" t="s">
        <v>34</v>
      </c>
      <c r="H133" s="80" t="s">
        <v>854</v>
      </c>
      <c r="J133" s="80" t="s">
        <v>801</v>
      </c>
      <c r="K133" s="80" t="s">
        <v>36</v>
      </c>
    </row>
    <row r="134" spans="1:11" ht="15.75" customHeight="1" x14ac:dyDescent="0.25">
      <c r="A134" s="80" t="s">
        <v>298</v>
      </c>
      <c r="B134" s="80" t="s">
        <v>299</v>
      </c>
      <c r="C134" s="80" t="s">
        <v>1</v>
      </c>
      <c r="D134" s="80" t="s">
        <v>771</v>
      </c>
      <c r="F134" s="80" t="s">
        <v>189</v>
      </c>
      <c r="G134" s="80" t="s">
        <v>34</v>
      </c>
      <c r="H134" s="80" t="s">
        <v>855</v>
      </c>
      <c r="J134" s="80" t="s">
        <v>300</v>
      </c>
      <c r="K134" s="80" t="s">
        <v>36</v>
      </c>
    </row>
    <row r="135" spans="1:11" ht="15.75" customHeight="1" x14ac:dyDescent="0.25">
      <c r="A135" s="80" t="s">
        <v>301</v>
      </c>
      <c r="B135" s="80" t="s">
        <v>741</v>
      </c>
      <c r="C135" s="80" t="s">
        <v>1</v>
      </c>
      <c r="D135" s="80" t="s">
        <v>771</v>
      </c>
      <c r="F135" s="80" t="s">
        <v>43</v>
      </c>
      <c r="G135" s="80" t="s">
        <v>34</v>
      </c>
      <c r="H135" s="80" t="s">
        <v>854</v>
      </c>
      <c r="J135" s="80" t="s">
        <v>801</v>
      </c>
      <c r="K135" s="80" t="s">
        <v>36</v>
      </c>
    </row>
    <row r="136" spans="1:11" ht="15.75" customHeight="1" x14ac:dyDescent="0.25">
      <c r="A136" s="81" t="s">
        <v>901</v>
      </c>
      <c r="B136" s="82"/>
      <c r="C136" s="81" t="s">
        <v>1</v>
      </c>
      <c r="D136" s="81" t="s">
        <v>771</v>
      </c>
      <c r="E136" s="81"/>
      <c r="F136" s="81"/>
      <c r="G136" s="81"/>
      <c r="H136" s="83" t="s">
        <v>856</v>
      </c>
      <c r="I136" s="83"/>
      <c r="J136" s="81"/>
      <c r="K136" s="81"/>
    </row>
    <row r="137" spans="1:11" ht="15.75" customHeight="1" x14ac:dyDescent="0.25">
      <c r="A137" s="81" t="s">
        <v>902</v>
      </c>
      <c r="B137" s="82"/>
      <c r="C137" s="81" t="s">
        <v>1</v>
      </c>
      <c r="D137" s="81" t="s">
        <v>771</v>
      </c>
      <c r="E137" s="81"/>
      <c r="F137" s="81"/>
      <c r="G137" s="81"/>
      <c r="H137" s="83" t="s">
        <v>855</v>
      </c>
      <c r="I137" s="83"/>
      <c r="J137" s="81"/>
      <c r="K137" s="81"/>
    </row>
    <row r="138" spans="1:11" ht="15.75" customHeight="1" x14ac:dyDescent="0.25">
      <c r="A138" s="81" t="s">
        <v>903</v>
      </c>
      <c r="B138" s="82"/>
      <c r="C138" s="81" t="s">
        <v>1</v>
      </c>
      <c r="D138" s="81" t="s">
        <v>771</v>
      </c>
      <c r="E138" s="81"/>
      <c r="F138" s="81"/>
      <c r="G138" s="81"/>
      <c r="H138" s="83" t="s">
        <v>854</v>
      </c>
      <c r="I138" s="83"/>
      <c r="J138" s="81"/>
      <c r="K138" s="81"/>
    </row>
    <row r="139" spans="1:11" ht="15.75" customHeight="1" x14ac:dyDescent="0.25">
      <c r="A139" s="80" t="s">
        <v>808</v>
      </c>
      <c r="B139" s="80" t="s">
        <v>302</v>
      </c>
      <c r="C139" s="80" t="s">
        <v>1</v>
      </c>
      <c r="D139" s="80" t="s">
        <v>771</v>
      </c>
      <c r="F139" s="80" t="s">
        <v>33</v>
      </c>
      <c r="H139" s="80" t="s">
        <v>854</v>
      </c>
      <c r="K139" s="80" t="s">
        <v>36</v>
      </c>
    </row>
    <row r="140" spans="1:11" ht="15.75" customHeight="1" x14ac:dyDescent="0.25">
      <c r="A140" s="80" t="s">
        <v>303</v>
      </c>
      <c r="B140" s="80" t="s">
        <v>304</v>
      </c>
      <c r="C140" s="80" t="s">
        <v>1</v>
      </c>
      <c r="D140" s="80" t="s">
        <v>771</v>
      </c>
      <c r="F140" s="80" t="s">
        <v>33</v>
      </c>
      <c r="G140" s="80" t="s">
        <v>34</v>
      </c>
      <c r="H140" s="80" t="s">
        <v>854</v>
      </c>
      <c r="K140" s="80" t="s">
        <v>36</v>
      </c>
    </row>
    <row r="141" spans="1:11" ht="15.75" customHeight="1" x14ac:dyDescent="0.25">
      <c r="A141" s="80" t="s">
        <v>809</v>
      </c>
      <c r="B141" s="80" t="s">
        <v>305</v>
      </c>
      <c r="C141" s="80" t="s">
        <v>1</v>
      </c>
      <c r="D141" s="80" t="s">
        <v>771</v>
      </c>
      <c r="F141" s="80" t="s">
        <v>43</v>
      </c>
      <c r="G141" s="80" t="s">
        <v>34</v>
      </c>
      <c r="H141" s="80" t="s">
        <v>854</v>
      </c>
      <c r="K141" s="80" t="s">
        <v>36</v>
      </c>
    </row>
    <row r="142" spans="1:11" ht="15.75" customHeight="1" x14ac:dyDescent="0.25">
      <c r="A142" s="80" t="s">
        <v>216</v>
      </c>
      <c r="B142" s="80" t="s">
        <v>217</v>
      </c>
      <c r="C142" s="80" t="s">
        <v>1</v>
      </c>
      <c r="D142" s="80" t="s">
        <v>772</v>
      </c>
      <c r="E142" s="80" t="s">
        <v>32</v>
      </c>
      <c r="F142" s="80" t="s">
        <v>39</v>
      </c>
      <c r="G142" s="80" t="s">
        <v>34</v>
      </c>
      <c r="H142" s="80" t="s">
        <v>855</v>
      </c>
      <c r="K142" s="80" t="s">
        <v>36</v>
      </c>
    </row>
    <row r="143" spans="1:11" ht="15.75" customHeight="1" x14ac:dyDescent="0.25">
      <c r="A143" s="80" t="s">
        <v>218</v>
      </c>
      <c r="B143" s="80" t="s">
        <v>219</v>
      </c>
      <c r="C143" s="80" t="s">
        <v>1</v>
      </c>
      <c r="D143" s="80" t="s">
        <v>772</v>
      </c>
      <c r="E143" s="80" t="s">
        <v>32</v>
      </c>
      <c r="F143" s="80" t="s">
        <v>39</v>
      </c>
      <c r="G143" s="80" t="s">
        <v>34</v>
      </c>
      <c r="H143" s="80" t="s">
        <v>854</v>
      </c>
      <c r="J143" s="80" t="s">
        <v>57</v>
      </c>
      <c r="K143" s="80" t="s">
        <v>36</v>
      </c>
    </row>
    <row r="144" spans="1:11" ht="15.75" customHeight="1" x14ac:dyDescent="0.25">
      <c r="A144" s="80" t="s">
        <v>220</v>
      </c>
      <c r="B144" s="80" t="s">
        <v>221</v>
      </c>
      <c r="C144" s="80" t="s">
        <v>1</v>
      </c>
      <c r="D144" s="80" t="s">
        <v>772</v>
      </c>
      <c r="E144" s="80" t="s">
        <v>32</v>
      </c>
      <c r="F144" s="80" t="s">
        <v>73</v>
      </c>
      <c r="G144" s="80" t="s">
        <v>222</v>
      </c>
      <c r="H144" s="80" t="s">
        <v>854</v>
      </c>
      <c r="J144" s="80" t="s">
        <v>810</v>
      </c>
      <c r="K144" s="80" t="s">
        <v>36</v>
      </c>
    </row>
    <row r="145" spans="1:11" ht="15.75" customHeight="1" x14ac:dyDescent="0.25">
      <c r="A145" s="80" t="s">
        <v>306</v>
      </c>
      <c r="B145" s="80" t="s">
        <v>307</v>
      </c>
      <c r="C145" s="80" t="s">
        <v>1</v>
      </c>
      <c r="D145" s="80" t="s">
        <v>772</v>
      </c>
      <c r="F145" s="80" t="s">
        <v>43</v>
      </c>
      <c r="G145" s="80" t="s">
        <v>34</v>
      </c>
      <c r="H145" s="80" t="s">
        <v>854</v>
      </c>
      <c r="K145" s="80" t="s">
        <v>36</v>
      </c>
    </row>
    <row r="146" spans="1:11" ht="15.75" customHeight="1" x14ac:dyDescent="0.25">
      <c r="A146" s="80" t="s">
        <v>308</v>
      </c>
      <c r="B146" s="80" t="s">
        <v>309</v>
      </c>
      <c r="C146" s="80" t="s">
        <v>1</v>
      </c>
      <c r="D146" s="80" t="s">
        <v>772</v>
      </c>
      <c r="F146" s="80" t="s">
        <v>39</v>
      </c>
      <c r="G146" s="80" t="s">
        <v>97</v>
      </c>
      <c r="H146" s="80" t="s">
        <v>854</v>
      </c>
      <c r="K146" s="80" t="s">
        <v>36</v>
      </c>
    </row>
    <row r="147" spans="1:11" ht="15.75" customHeight="1" x14ac:dyDescent="0.25">
      <c r="A147" s="80" t="s">
        <v>310</v>
      </c>
      <c r="B147" s="80" t="s">
        <v>311</v>
      </c>
      <c r="C147" s="80" t="s">
        <v>1</v>
      </c>
      <c r="D147" s="80" t="s">
        <v>772</v>
      </c>
      <c r="F147" s="80" t="s">
        <v>39</v>
      </c>
      <c r="G147" s="80" t="s">
        <v>34</v>
      </c>
      <c r="H147" s="80" t="s">
        <v>854</v>
      </c>
      <c r="J147" s="80" t="s">
        <v>312</v>
      </c>
      <c r="K147" s="80" t="s">
        <v>36</v>
      </c>
    </row>
    <row r="148" spans="1:11" ht="15.75" customHeight="1" x14ac:dyDescent="0.25">
      <c r="A148" s="80" t="s">
        <v>313</v>
      </c>
      <c r="B148" s="80" t="s">
        <v>314</v>
      </c>
      <c r="C148" s="80" t="s">
        <v>1</v>
      </c>
      <c r="D148" s="80" t="s">
        <v>772</v>
      </c>
      <c r="F148" s="80" t="s">
        <v>39</v>
      </c>
      <c r="G148" s="80" t="s">
        <v>34</v>
      </c>
      <c r="H148" s="80" t="s">
        <v>854</v>
      </c>
      <c r="J148" s="80" t="s">
        <v>315</v>
      </c>
      <c r="K148" s="80" t="s">
        <v>36</v>
      </c>
    </row>
    <row r="149" spans="1:11" ht="15.75" customHeight="1" x14ac:dyDescent="0.25">
      <c r="A149" s="80" t="s">
        <v>316</v>
      </c>
      <c r="B149" s="80" t="s">
        <v>317</v>
      </c>
      <c r="C149" s="80" t="s">
        <v>1</v>
      </c>
      <c r="D149" s="80" t="s">
        <v>772</v>
      </c>
      <c r="F149" s="80" t="s">
        <v>39</v>
      </c>
      <c r="G149" s="80" t="s">
        <v>34</v>
      </c>
      <c r="H149" s="80" t="s">
        <v>855</v>
      </c>
      <c r="K149" s="80" t="s">
        <v>36</v>
      </c>
    </row>
    <row r="150" spans="1:11" ht="15.75" customHeight="1" x14ac:dyDescent="0.25">
      <c r="A150" s="80" t="s">
        <v>318</v>
      </c>
      <c r="B150" s="80" t="s">
        <v>319</v>
      </c>
      <c r="C150" s="80" t="s">
        <v>1</v>
      </c>
      <c r="D150" s="80" t="s">
        <v>772</v>
      </c>
      <c r="F150" s="80" t="s">
        <v>39</v>
      </c>
      <c r="G150" s="80" t="s">
        <v>97</v>
      </c>
      <c r="H150" s="80" t="s">
        <v>854</v>
      </c>
      <c r="J150" s="80" t="s">
        <v>801</v>
      </c>
      <c r="K150" s="80" t="s">
        <v>36</v>
      </c>
    </row>
    <row r="151" spans="1:11" x14ac:dyDescent="0.25">
      <c r="A151" s="80" t="s">
        <v>223</v>
      </c>
      <c r="B151" s="80" t="s">
        <v>224</v>
      </c>
      <c r="C151" s="80" t="s">
        <v>1</v>
      </c>
      <c r="D151" s="80" t="s">
        <v>225</v>
      </c>
      <c r="E151" s="80" t="s">
        <v>32</v>
      </c>
      <c r="F151" s="80" t="s">
        <v>33</v>
      </c>
      <c r="G151" s="80" t="s">
        <v>34</v>
      </c>
      <c r="H151" s="80" t="s">
        <v>855</v>
      </c>
      <c r="K151" s="80" t="s">
        <v>36</v>
      </c>
    </row>
    <row r="152" spans="1:11" ht="15.75" customHeight="1" x14ac:dyDescent="0.25">
      <c r="A152" s="80" t="s">
        <v>226</v>
      </c>
      <c r="B152" s="80" t="s">
        <v>227</v>
      </c>
      <c r="C152" s="80" t="s">
        <v>1</v>
      </c>
      <c r="D152" s="80" t="s">
        <v>225</v>
      </c>
      <c r="E152" s="80" t="s">
        <v>32</v>
      </c>
      <c r="F152" s="80" t="s">
        <v>228</v>
      </c>
      <c r="G152" s="80" t="s">
        <v>34</v>
      </c>
      <c r="H152" s="80" t="s">
        <v>854</v>
      </c>
      <c r="K152" s="80" t="s">
        <v>36</v>
      </c>
    </row>
    <row r="153" spans="1:11" ht="15.75" customHeight="1" x14ac:dyDescent="0.25">
      <c r="A153" s="80" t="s">
        <v>229</v>
      </c>
      <c r="B153" s="80" t="s">
        <v>230</v>
      </c>
      <c r="C153" s="80" t="s">
        <v>1</v>
      </c>
      <c r="D153" s="80" t="s">
        <v>225</v>
      </c>
      <c r="E153" s="80" t="s">
        <v>32</v>
      </c>
      <c r="F153" s="80" t="s">
        <v>73</v>
      </c>
      <c r="G153" s="80" t="s">
        <v>34</v>
      </c>
      <c r="H153" s="80" t="s">
        <v>855</v>
      </c>
      <c r="K153" s="80" t="s">
        <v>36</v>
      </c>
    </row>
    <row r="154" spans="1:11" ht="15.75" customHeight="1" x14ac:dyDescent="0.25">
      <c r="A154" s="80" t="s">
        <v>322</v>
      </c>
      <c r="B154" s="80" t="s">
        <v>811</v>
      </c>
      <c r="C154" s="80" t="s">
        <v>1</v>
      </c>
      <c r="D154" s="80" t="s">
        <v>225</v>
      </c>
      <c r="F154" s="80" t="s">
        <v>33</v>
      </c>
      <c r="G154" s="80" t="s">
        <v>34</v>
      </c>
      <c r="H154" s="80" t="s">
        <v>854</v>
      </c>
      <c r="K154" s="80" t="s">
        <v>36</v>
      </c>
    </row>
    <row r="155" spans="1:11" ht="15.75" customHeight="1" x14ac:dyDescent="0.25">
      <c r="A155" s="80" t="s">
        <v>323</v>
      </c>
      <c r="B155" s="80" t="s">
        <v>324</v>
      </c>
      <c r="C155" s="80" t="s">
        <v>1</v>
      </c>
      <c r="D155" s="80" t="s">
        <v>225</v>
      </c>
      <c r="F155" s="80" t="s">
        <v>39</v>
      </c>
      <c r="G155" s="80" t="s">
        <v>34</v>
      </c>
      <c r="H155" s="80" t="s">
        <v>855</v>
      </c>
      <c r="K155" s="80" t="s">
        <v>36</v>
      </c>
    </row>
    <row r="156" spans="1:11" ht="15.75" customHeight="1" x14ac:dyDescent="0.25">
      <c r="A156" s="80" t="s">
        <v>325</v>
      </c>
      <c r="B156" s="80" t="s">
        <v>326</v>
      </c>
      <c r="C156" s="80" t="s">
        <v>1</v>
      </c>
      <c r="D156" s="80" t="s">
        <v>225</v>
      </c>
      <c r="F156" s="80" t="s">
        <v>39</v>
      </c>
      <c r="H156" s="80" t="s">
        <v>854</v>
      </c>
      <c r="J156" s="80" t="s">
        <v>327</v>
      </c>
      <c r="K156" s="80" t="s">
        <v>36</v>
      </c>
    </row>
    <row r="157" spans="1:11" ht="15.75" customHeight="1" x14ac:dyDescent="0.25">
      <c r="A157" s="80" t="s">
        <v>329</v>
      </c>
      <c r="B157" s="80" t="s">
        <v>330</v>
      </c>
      <c r="C157" s="80" t="s">
        <v>4</v>
      </c>
      <c r="D157" s="80" t="s">
        <v>31</v>
      </c>
      <c r="E157" s="80" t="s">
        <v>32</v>
      </c>
      <c r="F157" s="80" t="s">
        <v>331</v>
      </c>
      <c r="G157" s="80" t="s">
        <v>34</v>
      </c>
      <c r="H157" s="80" t="s">
        <v>862</v>
      </c>
      <c r="K157" s="80" t="s">
        <v>36</v>
      </c>
    </row>
    <row r="158" spans="1:11" ht="15.75" customHeight="1" x14ac:dyDescent="0.25">
      <c r="A158" s="80" t="s">
        <v>332</v>
      </c>
      <c r="B158" s="80" t="s">
        <v>333</v>
      </c>
      <c r="C158" s="80" t="s">
        <v>4</v>
      </c>
      <c r="D158" s="80" t="s">
        <v>31</v>
      </c>
      <c r="E158" s="80" t="s">
        <v>32</v>
      </c>
      <c r="F158" s="80" t="s">
        <v>331</v>
      </c>
      <c r="G158" s="80" t="s">
        <v>34</v>
      </c>
      <c r="H158" s="80" t="s">
        <v>862</v>
      </c>
      <c r="K158" s="80" t="s">
        <v>36</v>
      </c>
    </row>
    <row r="159" spans="1:11" ht="15.75" customHeight="1" x14ac:dyDescent="0.25">
      <c r="A159" s="80" t="s">
        <v>334</v>
      </c>
      <c r="B159" s="80" t="s">
        <v>335</v>
      </c>
      <c r="C159" s="80" t="s">
        <v>4</v>
      </c>
      <c r="D159" s="80" t="s">
        <v>31</v>
      </c>
      <c r="E159" s="80" t="s">
        <v>32</v>
      </c>
      <c r="F159" s="80" t="s">
        <v>331</v>
      </c>
      <c r="G159" s="80" t="s">
        <v>34</v>
      </c>
      <c r="H159" s="80" t="s">
        <v>854</v>
      </c>
      <c r="K159" s="80" t="s">
        <v>36</v>
      </c>
    </row>
    <row r="160" spans="1:11" ht="15.75" customHeight="1" x14ac:dyDescent="0.25">
      <c r="A160" s="80" t="s">
        <v>756</v>
      </c>
      <c r="B160" s="80" t="s">
        <v>757</v>
      </c>
      <c r="C160" s="80" t="s">
        <v>4</v>
      </c>
      <c r="D160" s="80" t="s">
        <v>31</v>
      </c>
      <c r="E160" s="80" t="s">
        <v>32</v>
      </c>
      <c r="H160" s="80" t="s">
        <v>854</v>
      </c>
      <c r="K160" s="80" t="s">
        <v>758</v>
      </c>
    </row>
    <row r="161" spans="1:11" ht="15.75" customHeight="1" x14ac:dyDescent="0.25">
      <c r="A161" s="80" t="s">
        <v>336</v>
      </c>
      <c r="B161" s="80" t="s">
        <v>337</v>
      </c>
      <c r="C161" s="80" t="s">
        <v>4</v>
      </c>
      <c r="D161" s="80" t="s">
        <v>31</v>
      </c>
      <c r="E161" s="80" t="s">
        <v>32</v>
      </c>
      <c r="F161" s="80" t="s">
        <v>331</v>
      </c>
      <c r="G161" s="80" t="s">
        <v>34</v>
      </c>
      <c r="H161" s="80" t="s">
        <v>854</v>
      </c>
      <c r="K161" s="80" t="s">
        <v>36</v>
      </c>
    </row>
    <row r="162" spans="1:11" ht="15.75" customHeight="1" x14ac:dyDescent="0.25">
      <c r="A162" s="80" t="s">
        <v>338</v>
      </c>
      <c r="B162" s="80" t="s">
        <v>339</v>
      </c>
      <c r="C162" s="80" t="s">
        <v>4</v>
      </c>
      <c r="D162" s="80" t="s">
        <v>31</v>
      </c>
      <c r="E162" s="80" t="s">
        <v>32</v>
      </c>
      <c r="F162" s="80" t="s">
        <v>331</v>
      </c>
      <c r="G162" s="80" t="s">
        <v>34</v>
      </c>
      <c r="H162" s="80" t="s">
        <v>862</v>
      </c>
      <c r="K162" s="80" t="s">
        <v>36</v>
      </c>
    </row>
    <row r="163" spans="1:11" ht="15.75" customHeight="1" x14ac:dyDescent="0.25">
      <c r="A163" s="80" t="s">
        <v>340</v>
      </c>
      <c r="B163" s="80" t="s">
        <v>341</v>
      </c>
      <c r="C163" s="80" t="s">
        <v>4</v>
      </c>
      <c r="D163" s="80" t="s">
        <v>31</v>
      </c>
      <c r="E163" s="80" t="s">
        <v>32</v>
      </c>
      <c r="F163" s="80" t="s">
        <v>331</v>
      </c>
      <c r="G163" s="80" t="s">
        <v>34</v>
      </c>
      <c r="H163" s="80" t="s">
        <v>862</v>
      </c>
      <c r="K163" s="80" t="s">
        <v>36</v>
      </c>
    </row>
    <row r="164" spans="1:11" ht="15.75" customHeight="1" x14ac:dyDescent="0.25">
      <c r="A164" s="80" t="s">
        <v>342</v>
      </c>
      <c r="B164" s="80" t="s">
        <v>343</v>
      </c>
      <c r="C164" s="80" t="s">
        <v>4</v>
      </c>
      <c r="D164" s="80" t="s">
        <v>31</v>
      </c>
      <c r="E164" s="80" t="s">
        <v>32</v>
      </c>
      <c r="F164" s="80" t="s">
        <v>331</v>
      </c>
      <c r="G164" s="80" t="s">
        <v>34</v>
      </c>
      <c r="H164" s="80" t="s">
        <v>862</v>
      </c>
      <c r="K164" s="80" t="s">
        <v>36</v>
      </c>
    </row>
    <row r="165" spans="1:11" ht="15.75" customHeight="1" x14ac:dyDescent="0.25">
      <c r="A165" s="80" t="s">
        <v>370</v>
      </c>
      <c r="B165" s="80" t="s">
        <v>371</v>
      </c>
      <c r="C165" s="80" t="s">
        <v>4</v>
      </c>
      <c r="D165" s="80" t="s">
        <v>31</v>
      </c>
      <c r="F165" s="80" t="s">
        <v>331</v>
      </c>
      <c r="G165" s="80" t="s">
        <v>34</v>
      </c>
      <c r="H165" s="80" t="s">
        <v>862</v>
      </c>
      <c r="J165" s="80" t="s">
        <v>812</v>
      </c>
      <c r="K165" s="80" t="s">
        <v>372</v>
      </c>
    </row>
    <row r="166" spans="1:11" ht="15.75" customHeight="1" x14ac:dyDescent="0.25">
      <c r="A166" s="80" t="s">
        <v>344</v>
      </c>
      <c r="B166" s="80" t="s">
        <v>345</v>
      </c>
      <c r="C166" s="80" t="s">
        <v>4</v>
      </c>
      <c r="D166" s="80" t="s">
        <v>134</v>
      </c>
      <c r="E166" s="80" t="s">
        <v>32</v>
      </c>
      <c r="F166" s="80" t="s">
        <v>331</v>
      </c>
      <c r="G166" s="80" t="s">
        <v>34</v>
      </c>
      <c r="H166" s="80" t="s">
        <v>854</v>
      </c>
      <c r="K166" s="80" t="s">
        <v>36</v>
      </c>
    </row>
    <row r="167" spans="1:11" ht="15.75" customHeight="1" x14ac:dyDescent="0.25">
      <c r="A167" s="80" t="s">
        <v>346</v>
      </c>
      <c r="B167" s="80" t="s">
        <v>347</v>
      </c>
      <c r="C167" s="80" t="s">
        <v>4</v>
      </c>
      <c r="D167" s="80" t="s">
        <v>134</v>
      </c>
      <c r="E167" s="80" t="s">
        <v>32</v>
      </c>
      <c r="F167" s="80" t="s">
        <v>331</v>
      </c>
      <c r="G167" s="80" t="s">
        <v>34</v>
      </c>
      <c r="H167" s="80" t="s">
        <v>862</v>
      </c>
      <c r="K167" s="80" t="s">
        <v>36</v>
      </c>
    </row>
    <row r="168" spans="1:11" ht="15.75" customHeight="1" x14ac:dyDescent="0.25">
      <c r="A168" s="80" t="s">
        <v>348</v>
      </c>
      <c r="B168" s="80" t="s">
        <v>349</v>
      </c>
      <c r="C168" s="80" t="s">
        <v>4</v>
      </c>
      <c r="D168" s="80" t="s">
        <v>134</v>
      </c>
      <c r="E168" s="80" t="s">
        <v>32</v>
      </c>
      <c r="F168" s="80" t="s">
        <v>331</v>
      </c>
      <c r="G168" s="80" t="s">
        <v>34</v>
      </c>
      <c r="H168" s="80" t="s">
        <v>862</v>
      </c>
      <c r="K168" s="80" t="s">
        <v>40</v>
      </c>
    </row>
    <row r="169" spans="1:11" ht="15.75" customHeight="1" x14ac:dyDescent="0.25">
      <c r="A169" s="80" t="s">
        <v>350</v>
      </c>
      <c r="B169" s="80" t="s">
        <v>351</v>
      </c>
      <c r="C169" s="80" t="s">
        <v>4</v>
      </c>
      <c r="D169" s="80" t="s">
        <v>134</v>
      </c>
      <c r="E169" s="80" t="s">
        <v>32</v>
      </c>
      <c r="F169" s="80" t="s">
        <v>39</v>
      </c>
      <c r="G169" s="80" t="s">
        <v>34</v>
      </c>
      <c r="H169" s="80" t="s">
        <v>862</v>
      </c>
      <c r="J169" s="80" t="s">
        <v>801</v>
      </c>
      <c r="K169" s="80" t="s">
        <v>40</v>
      </c>
    </row>
    <row r="170" spans="1:11" ht="15.75" customHeight="1" x14ac:dyDescent="0.25">
      <c r="A170" s="80" t="s">
        <v>769</v>
      </c>
      <c r="B170" s="80" t="s">
        <v>770</v>
      </c>
      <c r="C170" s="80" t="s">
        <v>4</v>
      </c>
      <c r="D170" s="80" t="s">
        <v>134</v>
      </c>
      <c r="G170" s="80" t="s">
        <v>34</v>
      </c>
      <c r="H170" s="80" t="s">
        <v>854</v>
      </c>
      <c r="K170" s="80" t="s">
        <v>40</v>
      </c>
    </row>
    <row r="171" spans="1:11" ht="15.75" customHeight="1" x14ac:dyDescent="0.25">
      <c r="A171" s="85" t="s">
        <v>921</v>
      </c>
      <c r="B171" s="85" t="s">
        <v>922</v>
      </c>
      <c r="C171" s="85" t="s">
        <v>4</v>
      </c>
      <c r="D171" s="85" t="s">
        <v>134</v>
      </c>
      <c r="E171" s="85"/>
      <c r="F171" s="85" t="s">
        <v>923</v>
      </c>
      <c r="G171" s="85" t="s">
        <v>34</v>
      </c>
      <c r="H171" s="85" t="s">
        <v>855</v>
      </c>
      <c r="I171" s="85"/>
      <c r="K171" s="85" t="s">
        <v>40</v>
      </c>
    </row>
    <row r="172" spans="1:11" ht="15.75" customHeight="1" x14ac:dyDescent="0.25">
      <c r="A172" s="81" t="s">
        <v>875</v>
      </c>
      <c r="B172" s="82"/>
      <c r="C172" s="80" t="s">
        <v>4</v>
      </c>
      <c r="D172" s="81" t="s">
        <v>134</v>
      </c>
      <c r="E172" s="81"/>
      <c r="F172" s="81"/>
      <c r="G172" s="81"/>
      <c r="H172" s="83" t="s">
        <v>856</v>
      </c>
      <c r="I172" s="83"/>
      <c r="J172" s="81"/>
      <c r="K172" s="81"/>
    </row>
    <row r="173" spans="1:11" ht="15.75" customHeight="1" x14ac:dyDescent="0.25">
      <c r="A173" s="81" t="s">
        <v>876</v>
      </c>
      <c r="B173" s="82"/>
      <c r="C173" s="80" t="s">
        <v>4</v>
      </c>
      <c r="D173" s="81" t="s">
        <v>134</v>
      </c>
      <c r="E173" s="81"/>
      <c r="F173" s="81"/>
      <c r="G173" s="81"/>
      <c r="H173" s="83" t="s">
        <v>855</v>
      </c>
      <c r="I173" s="83"/>
      <c r="J173" s="81"/>
      <c r="K173" s="81"/>
    </row>
    <row r="174" spans="1:11" ht="15.75" customHeight="1" x14ac:dyDescent="0.25">
      <c r="A174" s="81" t="s">
        <v>877</v>
      </c>
      <c r="B174" s="82"/>
      <c r="C174" s="80" t="s">
        <v>4</v>
      </c>
      <c r="D174" s="81" t="s">
        <v>134</v>
      </c>
      <c r="E174" s="81"/>
      <c r="F174" s="81"/>
      <c r="G174" s="81"/>
      <c r="H174" s="83" t="s">
        <v>854</v>
      </c>
      <c r="I174" s="83"/>
      <c r="J174" s="81"/>
      <c r="K174" s="81"/>
    </row>
    <row r="175" spans="1:11" ht="15.75" customHeight="1" x14ac:dyDescent="0.25">
      <c r="A175" s="86" t="s">
        <v>931</v>
      </c>
      <c r="C175" s="80" t="s">
        <v>4</v>
      </c>
      <c r="D175" s="80" t="s">
        <v>134</v>
      </c>
      <c r="H175" s="80" t="s">
        <v>861</v>
      </c>
      <c r="I175" s="83"/>
    </row>
    <row r="176" spans="1:11" ht="15.75" customHeight="1" x14ac:dyDescent="0.25">
      <c r="A176" s="80" t="s">
        <v>373</v>
      </c>
      <c r="B176" s="80" t="s">
        <v>374</v>
      </c>
      <c r="C176" s="80" t="s">
        <v>4</v>
      </c>
      <c r="D176" s="80" t="s">
        <v>134</v>
      </c>
      <c r="F176" s="80" t="s">
        <v>331</v>
      </c>
      <c r="G176" s="80" t="s">
        <v>34</v>
      </c>
      <c r="H176" s="80" t="s">
        <v>862</v>
      </c>
      <c r="J176" s="80" t="s">
        <v>375</v>
      </c>
      <c r="K176" s="80" t="s">
        <v>376</v>
      </c>
    </row>
    <row r="177" spans="1:11" ht="15.75" customHeight="1" x14ac:dyDescent="0.25">
      <c r="A177" s="80" t="s">
        <v>352</v>
      </c>
      <c r="B177" s="80" t="s">
        <v>353</v>
      </c>
      <c r="C177" s="80" t="s">
        <v>4</v>
      </c>
      <c r="D177" s="80" t="s">
        <v>771</v>
      </c>
      <c r="E177" s="80" t="s">
        <v>32</v>
      </c>
      <c r="F177" s="80" t="s">
        <v>331</v>
      </c>
      <c r="G177" s="80" t="s">
        <v>34</v>
      </c>
      <c r="H177" s="80" t="s">
        <v>862</v>
      </c>
      <c r="K177" s="80" t="s">
        <v>36</v>
      </c>
    </row>
    <row r="178" spans="1:11" ht="15.75" customHeight="1" x14ac:dyDescent="0.25">
      <c r="A178" s="80" t="s">
        <v>354</v>
      </c>
      <c r="B178" s="80" t="s">
        <v>355</v>
      </c>
      <c r="C178" s="80" t="s">
        <v>4</v>
      </c>
      <c r="D178" s="80" t="s">
        <v>771</v>
      </c>
      <c r="E178" s="80" t="s">
        <v>32</v>
      </c>
      <c r="F178" s="80" t="s">
        <v>331</v>
      </c>
      <c r="G178" s="80" t="s">
        <v>34</v>
      </c>
      <c r="H178" s="80" t="s">
        <v>862</v>
      </c>
      <c r="K178" s="80" t="s">
        <v>36</v>
      </c>
    </row>
    <row r="179" spans="1:11" ht="15.75" customHeight="1" x14ac:dyDescent="0.25">
      <c r="A179" s="80" t="s">
        <v>356</v>
      </c>
      <c r="B179" s="80" t="s">
        <v>357</v>
      </c>
      <c r="C179" s="80" t="s">
        <v>4</v>
      </c>
      <c r="D179" s="80" t="s">
        <v>771</v>
      </c>
      <c r="E179" s="80" t="s">
        <v>32</v>
      </c>
      <c r="F179" s="80" t="s">
        <v>331</v>
      </c>
      <c r="G179" s="80" t="s">
        <v>34</v>
      </c>
      <c r="H179" s="80" t="s">
        <v>862</v>
      </c>
      <c r="K179" s="80" t="s">
        <v>36</v>
      </c>
    </row>
    <row r="180" spans="1:11" ht="15.75" customHeight="1" x14ac:dyDescent="0.25">
      <c r="A180" s="80" t="s">
        <v>358</v>
      </c>
      <c r="B180" s="80" t="s">
        <v>359</v>
      </c>
      <c r="C180" s="80" t="s">
        <v>4</v>
      </c>
      <c r="D180" s="80" t="s">
        <v>771</v>
      </c>
      <c r="E180" s="80" t="s">
        <v>32</v>
      </c>
      <c r="F180" s="80" t="s">
        <v>331</v>
      </c>
      <c r="G180" s="80" t="s">
        <v>34</v>
      </c>
      <c r="H180" s="80" t="s">
        <v>861</v>
      </c>
      <c r="K180" s="80" t="s">
        <v>36</v>
      </c>
    </row>
    <row r="181" spans="1:11" ht="15.75" customHeight="1" x14ac:dyDescent="0.25">
      <c r="A181" s="80" t="s">
        <v>360</v>
      </c>
      <c r="B181" s="80" t="s">
        <v>813</v>
      </c>
      <c r="C181" s="80" t="s">
        <v>4</v>
      </c>
      <c r="D181" s="80" t="s">
        <v>771</v>
      </c>
      <c r="E181" s="80" t="s">
        <v>32</v>
      </c>
      <c r="F181" s="80" t="s">
        <v>331</v>
      </c>
      <c r="G181" s="80" t="s">
        <v>34</v>
      </c>
      <c r="H181" s="80" t="s">
        <v>862</v>
      </c>
      <c r="K181" s="80" t="s">
        <v>36</v>
      </c>
    </row>
    <row r="182" spans="1:11" ht="15.75" customHeight="1" x14ac:dyDescent="0.25">
      <c r="A182" s="80" t="s">
        <v>361</v>
      </c>
      <c r="B182" s="80" t="s">
        <v>362</v>
      </c>
      <c r="C182" s="80" t="s">
        <v>4</v>
      </c>
      <c r="D182" s="80" t="s">
        <v>771</v>
      </c>
      <c r="E182" s="80" t="s">
        <v>32</v>
      </c>
      <c r="F182" s="80" t="s">
        <v>331</v>
      </c>
      <c r="G182" s="80" t="s">
        <v>34</v>
      </c>
      <c r="H182" s="80" t="s">
        <v>861</v>
      </c>
      <c r="K182" s="80" t="s">
        <v>36</v>
      </c>
    </row>
    <row r="183" spans="1:11" ht="15.75" customHeight="1" x14ac:dyDescent="0.25">
      <c r="A183" s="80" t="s">
        <v>363</v>
      </c>
      <c r="B183" s="80" t="s">
        <v>364</v>
      </c>
      <c r="C183" s="80" t="s">
        <v>4</v>
      </c>
      <c r="D183" s="80" t="s">
        <v>771</v>
      </c>
      <c r="E183" s="80" t="s">
        <v>32</v>
      </c>
      <c r="F183" s="80" t="s">
        <v>331</v>
      </c>
      <c r="G183" s="80" t="s">
        <v>34</v>
      </c>
      <c r="H183" s="80" t="s">
        <v>861</v>
      </c>
      <c r="K183" s="80" t="s">
        <v>36</v>
      </c>
    </row>
    <row r="184" spans="1:11" ht="15.75" customHeight="1" x14ac:dyDescent="0.25">
      <c r="A184" s="80" t="s">
        <v>365</v>
      </c>
      <c r="B184" s="80" t="s">
        <v>366</v>
      </c>
      <c r="C184" s="80" t="s">
        <v>4</v>
      </c>
      <c r="D184" s="80" t="s">
        <v>771</v>
      </c>
      <c r="E184" s="80" t="s">
        <v>32</v>
      </c>
      <c r="F184" s="80" t="s">
        <v>331</v>
      </c>
      <c r="G184" s="80" t="s">
        <v>97</v>
      </c>
      <c r="H184" s="80" t="s">
        <v>862</v>
      </c>
      <c r="K184" s="80" t="s">
        <v>36</v>
      </c>
    </row>
    <row r="185" spans="1:11" ht="15.75" customHeight="1" x14ac:dyDescent="0.25">
      <c r="A185" s="80" t="s">
        <v>384</v>
      </c>
      <c r="B185" s="80" t="s">
        <v>385</v>
      </c>
      <c r="C185" s="80" t="s">
        <v>4</v>
      </c>
      <c r="D185" s="80" t="s">
        <v>771</v>
      </c>
      <c r="F185" s="80" t="s">
        <v>331</v>
      </c>
      <c r="G185" s="80" t="s">
        <v>34</v>
      </c>
      <c r="H185" s="80" t="s">
        <v>861</v>
      </c>
      <c r="J185" s="80" t="s">
        <v>814</v>
      </c>
      <c r="K185" s="80" t="s">
        <v>815</v>
      </c>
    </row>
    <row r="186" spans="1:11" ht="15.75" customHeight="1" x14ac:dyDescent="0.25">
      <c r="A186" s="80" t="s">
        <v>767</v>
      </c>
      <c r="B186" s="80" t="s">
        <v>768</v>
      </c>
      <c r="C186" s="80" t="s">
        <v>4</v>
      </c>
      <c r="D186" s="80" t="s">
        <v>771</v>
      </c>
      <c r="G186" s="80" t="s">
        <v>34</v>
      </c>
      <c r="H186" s="80" t="s">
        <v>855</v>
      </c>
      <c r="K186" s="80" t="s">
        <v>766</v>
      </c>
    </row>
    <row r="187" spans="1:11" ht="15.75" customHeight="1" x14ac:dyDescent="0.25">
      <c r="A187" s="80" t="s">
        <v>386</v>
      </c>
      <c r="B187" s="80" t="s">
        <v>387</v>
      </c>
      <c r="C187" s="80" t="s">
        <v>4</v>
      </c>
      <c r="D187" s="80" t="s">
        <v>771</v>
      </c>
      <c r="F187" s="80" t="s">
        <v>331</v>
      </c>
      <c r="G187" s="80" t="s">
        <v>34</v>
      </c>
      <c r="H187" s="80" t="s">
        <v>861</v>
      </c>
      <c r="J187" s="80" t="s">
        <v>816</v>
      </c>
      <c r="K187" s="80" t="s">
        <v>383</v>
      </c>
    </row>
    <row r="188" spans="1:11" ht="15.75" customHeight="1" x14ac:dyDescent="0.25">
      <c r="A188" s="81" t="s">
        <v>878</v>
      </c>
      <c r="C188" s="80" t="s">
        <v>4</v>
      </c>
      <c r="D188" s="80" t="s">
        <v>771</v>
      </c>
      <c r="H188" s="83" t="s">
        <v>856</v>
      </c>
      <c r="I188" s="83"/>
    </row>
    <row r="189" spans="1:11" ht="15.75" customHeight="1" x14ac:dyDescent="0.25">
      <c r="A189" s="81" t="s">
        <v>879</v>
      </c>
      <c r="C189" s="80" t="s">
        <v>4</v>
      </c>
      <c r="D189" s="80" t="s">
        <v>771</v>
      </c>
      <c r="H189" s="83" t="s">
        <v>855</v>
      </c>
      <c r="I189" s="83"/>
    </row>
    <row r="190" spans="1:11" ht="15.75" customHeight="1" x14ac:dyDescent="0.25">
      <c r="A190" s="81" t="s">
        <v>880</v>
      </c>
      <c r="C190" s="80" t="s">
        <v>4</v>
      </c>
      <c r="D190" s="80" t="s">
        <v>771</v>
      </c>
      <c r="H190" s="83" t="s">
        <v>854</v>
      </c>
      <c r="I190" s="83"/>
    </row>
    <row r="191" spans="1:11" ht="15.75" customHeight="1" x14ac:dyDescent="0.25">
      <c r="A191" s="86" t="s">
        <v>930</v>
      </c>
      <c r="C191" s="80" t="s">
        <v>4</v>
      </c>
      <c r="D191" s="80" t="s">
        <v>771</v>
      </c>
      <c r="H191" s="83" t="s">
        <v>862</v>
      </c>
      <c r="I191" s="83"/>
    </row>
    <row r="192" spans="1:11" ht="15.75" customHeight="1" x14ac:dyDescent="0.25">
      <c r="A192" s="80" t="s">
        <v>5</v>
      </c>
      <c r="B192" s="80" t="s">
        <v>367</v>
      </c>
      <c r="C192" s="80" t="s">
        <v>4</v>
      </c>
      <c r="D192" s="80" t="s">
        <v>225</v>
      </c>
      <c r="E192" s="80" t="s">
        <v>32</v>
      </c>
      <c r="F192" s="80" t="s">
        <v>331</v>
      </c>
      <c r="G192" s="80" t="s">
        <v>34</v>
      </c>
      <c r="H192" s="80" t="s">
        <v>861</v>
      </c>
      <c r="K192" s="80" t="s">
        <v>36</v>
      </c>
    </row>
    <row r="193" spans="1:28" ht="15.75" customHeight="1" x14ac:dyDescent="0.25">
      <c r="A193" s="80" t="s">
        <v>368</v>
      </c>
      <c r="B193" s="80" t="s">
        <v>369</v>
      </c>
      <c r="C193" s="80" t="s">
        <v>4</v>
      </c>
      <c r="D193" s="80" t="s">
        <v>225</v>
      </c>
      <c r="E193" s="80" t="s">
        <v>32</v>
      </c>
      <c r="F193" s="80" t="s">
        <v>331</v>
      </c>
      <c r="G193" s="80" t="s">
        <v>34</v>
      </c>
      <c r="H193" s="80" t="s">
        <v>861</v>
      </c>
      <c r="K193" s="80" t="s">
        <v>36</v>
      </c>
    </row>
    <row r="194" spans="1:28" ht="15.75" customHeight="1" x14ac:dyDescent="0.25">
      <c r="A194" s="80" t="s">
        <v>380</v>
      </c>
      <c r="B194" s="80" t="s">
        <v>381</v>
      </c>
      <c r="C194" s="80" t="s">
        <v>4</v>
      </c>
      <c r="D194" s="80" t="s">
        <v>225</v>
      </c>
      <c r="F194" s="80" t="s">
        <v>331</v>
      </c>
      <c r="G194" s="80" t="s">
        <v>34</v>
      </c>
      <c r="H194" s="80" t="s">
        <v>861</v>
      </c>
      <c r="J194" s="80" t="s">
        <v>382</v>
      </c>
      <c r="K194" s="80" t="s">
        <v>383</v>
      </c>
    </row>
    <row r="195" spans="1:28" ht="15.75" customHeight="1" x14ac:dyDescent="0.25">
      <c r="A195" s="80" t="s">
        <v>377</v>
      </c>
      <c r="B195" s="80" t="s">
        <v>378</v>
      </c>
      <c r="C195" s="80" t="s">
        <v>4</v>
      </c>
      <c r="D195" s="80" t="s">
        <v>225</v>
      </c>
      <c r="F195" s="80" t="s">
        <v>331</v>
      </c>
      <c r="G195" s="80" t="s">
        <v>34</v>
      </c>
      <c r="H195" s="80" t="s">
        <v>861</v>
      </c>
      <c r="J195" s="80" t="s">
        <v>379</v>
      </c>
      <c r="K195" s="80" t="s">
        <v>372</v>
      </c>
    </row>
    <row r="196" spans="1:28" ht="15.75" customHeight="1" x14ac:dyDescent="0.25">
      <c r="A196" s="80" t="s">
        <v>911</v>
      </c>
      <c r="C196" s="80" t="s">
        <v>705</v>
      </c>
      <c r="H196" s="80" t="s">
        <v>912</v>
      </c>
      <c r="L196" s="81"/>
      <c r="M196" s="81"/>
      <c r="N196" s="81"/>
      <c r="O196" s="81"/>
      <c r="P196" s="81"/>
      <c r="Q196" s="81"/>
      <c r="R196" s="81"/>
      <c r="S196" s="81"/>
      <c r="T196" s="81"/>
      <c r="U196" s="81"/>
      <c r="V196" s="81"/>
      <c r="W196" s="81"/>
      <c r="X196" s="81"/>
      <c r="Y196" s="81"/>
      <c r="Z196" s="81"/>
      <c r="AA196" s="81"/>
      <c r="AB196" s="81"/>
    </row>
    <row r="197" spans="1:28" ht="15.75" customHeight="1" x14ac:dyDescent="0.25">
      <c r="A197" s="80" t="s">
        <v>913</v>
      </c>
      <c r="C197" s="80" t="s">
        <v>705</v>
      </c>
      <c r="H197" s="80" t="s">
        <v>912</v>
      </c>
      <c r="L197" s="81"/>
      <c r="M197" s="81"/>
      <c r="N197" s="81"/>
      <c r="O197" s="81"/>
      <c r="P197" s="81"/>
      <c r="Q197" s="81"/>
      <c r="R197" s="81"/>
      <c r="S197" s="81"/>
      <c r="T197" s="81"/>
      <c r="U197" s="81"/>
      <c r="V197" s="81"/>
      <c r="W197" s="81"/>
      <c r="X197" s="81"/>
      <c r="Y197" s="81"/>
      <c r="Z197" s="81"/>
      <c r="AA197" s="81"/>
      <c r="AB197" s="81"/>
    </row>
    <row r="198" spans="1:28" ht="15.75" customHeight="1" x14ac:dyDescent="0.25">
      <c r="A198" s="80" t="s">
        <v>390</v>
      </c>
      <c r="B198" s="80" t="s">
        <v>391</v>
      </c>
      <c r="C198" s="80" t="s">
        <v>392</v>
      </c>
      <c r="D198" s="80" t="s">
        <v>31</v>
      </c>
      <c r="E198" s="80" t="s">
        <v>32</v>
      </c>
      <c r="F198" s="80" t="s">
        <v>39</v>
      </c>
      <c r="G198" s="80" t="s">
        <v>34</v>
      </c>
      <c r="H198" s="80" t="s">
        <v>860</v>
      </c>
      <c r="K198" s="80" t="s">
        <v>40</v>
      </c>
    </row>
    <row r="199" spans="1:28" ht="15.75" customHeight="1" x14ac:dyDescent="0.25">
      <c r="A199" s="80" t="s">
        <v>393</v>
      </c>
      <c r="B199" s="80" t="s">
        <v>394</v>
      </c>
      <c r="C199" s="80" t="s">
        <v>392</v>
      </c>
      <c r="D199" s="80" t="s">
        <v>31</v>
      </c>
      <c r="E199" s="80" t="s">
        <v>32</v>
      </c>
      <c r="F199" s="80" t="s">
        <v>189</v>
      </c>
      <c r="G199" s="80" t="s">
        <v>34</v>
      </c>
      <c r="H199" s="80" t="s">
        <v>854</v>
      </c>
      <c r="K199" s="80" t="s">
        <v>40</v>
      </c>
    </row>
    <row r="200" spans="1:28" ht="15.75" customHeight="1" x14ac:dyDescent="0.25">
      <c r="A200" s="80" t="s">
        <v>927</v>
      </c>
      <c r="B200" s="80" t="s">
        <v>928</v>
      </c>
      <c r="C200" s="80" t="s">
        <v>392</v>
      </c>
      <c r="D200" s="80" t="s">
        <v>31</v>
      </c>
      <c r="E200" s="87" t="s">
        <v>32</v>
      </c>
      <c r="G200" s="87" t="s">
        <v>34</v>
      </c>
      <c r="H200" s="87" t="s">
        <v>855</v>
      </c>
      <c r="I200" s="87"/>
      <c r="J200" s="80" t="s">
        <v>932</v>
      </c>
    </row>
    <row r="201" spans="1:28" ht="15.75" customHeight="1" x14ac:dyDescent="0.25">
      <c r="A201" s="80" t="s">
        <v>395</v>
      </c>
      <c r="B201" s="80" t="s">
        <v>396</v>
      </c>
      <c r="C201" s="80" t="s">
        <v>392</v>
      </c>
      <c r="D201" s="80" t="s">
        <v>31</v>
      </c>
      <c r="E201" s="80" t="s">
        <v>32</v>
      </c>
      <c r="F201" s="80" t="s">
        <v>33</v>
      </c>
      <c r="G201" s="80" t="s">
        <v>34</v>
      </c>
      <c r="H201" s="80" t="s">
        <v>856</v>
      </c>
      <c r="K201" s="80" t="s">
        <v>36</v>
      </c>
    </row>
    <row r="202" spans="1:28" ht="15.75" customHeight="1" x14ac:dyDescent="0.25">
      <c r="A202" s="80" t="s">
        <v>397</v>
      </c>
      <c r="B202" s="80" t="s">
        <v>744</v>
      </c>
      <c r="C202" s="80" t="s">
        <v>392</v>
      </c>
      <c r="D202" s="80" t="s">
        <v>31</v>
      </c>
      <c r="E202" s="80" t="s">
        <v>32</v>
      </c>
      <c r="F202" s="80" t="s">
        <v>43</v>
      </c>
      <c r="G202" s="80" t="s">
        <v>34</v>
      </c>
      <c r="H202" s="80" t="s">
        <v>860</v>
      </c>
      <c r="K202" s="80" t="s">
        <v>36</v>
      </c>
    </row>
    <row r="203" spans="1:28" ht="15.75" customHeight="1" x14ac:dyDescent="0.25">
      <c r="A203" s="80" t="s">
        <v>398</v>
      </c>
      <c r="B203" s="80" t="s">
        <v>399</v>
      </c>
      <c r="C203" s="80" t="s">
        <v>392</v>
      </c>
      <c r="D203" s="80" t="s">
        <v>31</v>
      </c>
      <c r="E203" s="80" t="s">
        <v>32</v>
      </c>
      <c r="F203" s="80" t="s">
        <v>39</v>
      </c>
      <c r="G203" s="80" t="s">
        <v>34</v>
      </c>
      <c r="H203" s="80" t="s">
        <v>855</v>
      </c>
      <c r="K203" s="80" t="s">
        <v>40</v>
      </c>
    </row>
    <row r="204" spans="1:28" ht="15.75" customHeight="1" x14ac:dyDescent="0.25">
      <c r="A204" s="80" t="s">
        <v>400</v>
      </c>
      <c r="B204" s="80" t="s">
        <v>401</v>
      </c>
      <c r="C204" s="80" t="s">
        <v>392</v>
      </c>
      <c r="D204" s="80" t="s">
        <v>31</v>
      </c>
      <c r="E204" s="80" t="s">
        <v>32</v>
      </c>
      <c r="F204" s="80" t="s">
        <v>39</v>
      </c>
      <c r="G204" s="80" t="s">
        <v>34</v>
      </c>
      <c r="H204" s="80" t="s">
        <v>856</v>
      </c>
      <c r="K204" s="80" t="s">
        <v>40</v>
      </c>
    </row>
    <row r="205" spans="1:28" ht="15.75" customHeight="1" x14ac:dyDescent="0.25">
      <c r="A205" s="80" t="s">
        <v>402</v>
      </c>
      <c r="B205" s="80" t="s">
        <v>403</v>
      </c>
      <c r="C205" s="80" t="s">
        <v>392</v>
      </c>
      <c r="D205" s="80" t="s">
        <v>31</v>
      </c>
      <c r="E205" s="80" t="s">
        <v>32</v>
      </c>
      <c r="F205" s="80" t="s">
        <v>39</v>
      </c>
      <c r="G205" s="80" t="s">
        <v>34</v>
      </c>
      <c r="H205" s="80" t="s">
        <v>856</v>
      </c>
      <c r="K205" s="80" t="s">
        <v>40</v>
      </c>
    </row>
    <row r="206" spans="1:28" ht="15.75" customHeight="1" x14ac:dyDescent="0.25">
      <c r="A206" s="80" t="s">
        <v>404</v>
      </c>
      <c r="B206" s="80" t="s">
        <v>405</v>
      </c>
      <c r="C206" s="80" t="s">
        <v>392</v>
      </c>
      <c r="D206" s="80" t="s">
        <v>31</v>
      </c>
      <c r="E206" s="80" t="s">
        <v>32</v>
      </c>
      <c r="F206" s="80" t="s">
        <v>331</v>
      </c>
      <c r="G206" s="80" t="s">
        <v>34</v>
      </c>
      <c r="H206" s="80" t="s">
        <v>854</v>
      </c>
      <c r="J206" s="80" t="s">
        <v>406</v>
      </c>
      <c r="K206" s="80" t="s">
        <v>36</v>
      </c>
    </row>
    <row r="207" spans="1:28" ht="15.75" customHeight="1" x14ac:dyDescent="0.25">
      <c r="A207" s="80" t="s">
        <v>407</v>
      </c>
      <c r="B207" s="80" t="s">
        <v>408</v>
      </c>
      <c r="C207" s="80" t="s">
        <v>392</v>
      </c>
      <c r="D207" s="80" t="s">
        <v>31</v>
      </c>
      <c r="E207" s="80" t="s">
        <v>32</v>
      </c>
      <c r="F207" s="80" t="s">
        <v>43</v>
      </c>
      <c r="H207" s="80" t="s">
        <v>856</v>
      </c>
      <c r="K207" s="80" t="s">
        <v>36</v>
      </c>
    </row>
    <row r="208" spans="1:28" ht="15.75" customHeight="1" x14ac:dyDescent="0.25">
      <c r="A208" s="80" t="s">
        <v>409</v>
      </c>
      <c r="B208" s="80" t="s">
        <v>410</v>
      </c>
      <c r="C208" s="80" t="s">
        <v>392</v>
      </c>
      <c r="D208" s="80" t="s">
        <v>31</v>
      </c>
      <c r="E208" s="80" t="s">
        <v>32</v>
      </c>
      <c r="F208" s="80" t="s">
        <v>331</v>
      </c>
      <c r="H208" s="80" t="s">
        <v>860</v>
      </c>
      <c r="J208" s="80" t="s">
        <v>406</v>
      </c>
      <c r="K208" s="80" t="s">
        <v>36</v>
      </c>
    </row>
    <row r="209" spans="1:11" ht="15.75" customHeight="1" x14ac:dyDescent="0.25">
      <c r="A209" s="80" t="s">
        <v>411</v>
      </c>
      <c r="B209" s="80" t="s">
        <v>817</v>
      </c>
      <c r="C209" s="80" t="s">
        <v>392</v>
      </c>
      <c r="D209" s="80" t="s">
        <v>31</v>
      </c>
      <c r="E209" s="80" t="s">
        <v>32</v>
      </c>
      <c r="F209" s="80" t="s">
        <v>43</v>
      </c>
      <c r="G209" s="80" t="s">
        <v>34</v>
      </c>
      <c r="H209" s="80" t="s">
        <v>856</v>
      </c>
      <c r="K209" s="80" t="s">
        <v>36</v>
      </c>
    </row>
    <row r="210" spans="1:11" ht="15.75" customHeight="1" x14ac:dyDescent="0.25">
      <c r="A210" s="80" t="s">
        <v>412</v>
      </c>
      <c r="B210" s="80" t="s">
        <v>413</v>
      </c>
      <c r="C210" s="80" t="s">
        <v>392</v>
      </c>
      <c r="D210" s="80" t="s">
        <v>31</v>
      </c>
      <c r="E210" s="80" t="s">
        <v>32</v>
      </c>
      <c r="F210" s="80" t="s">
        <v>189</v>
      </c>
      <c r="H210" s="80" t="s">
        <v>860</v>
      </c>
      <c r="J210" s="80" t="s">
        <v>414</v>
      </c>
      <c r="K210" s="80" t="s">
        <v>36</v>
      </c>
    </row>
    <row r="211" spans="1:11" ht="15.75" customHeight="1" x14ac:dyDescent="0.25">
      <c r="A211" s="80" t="s">
        <v>415</v>
      </c>
      <c r="B211" s="80" t="s">
        <v>743</v>
      </c>
      <c r="C211" s="80" t="s">
        <v>392</v>
      </c>
      <c r="D211" s="80" t="s">
        <v>31</v>
      </c>
      <c r="E211" s="80" t="s">
        <v>32</v>
      </c>
      <c r="F211" s="80" t="s">
        <v>43</v>
      </c>
      <c r="G211" s="80" t="s">
        <v>34</v>
      </c>
      <c r="H211" s="80" t="s">
        <v>860</v>
      </c>
      <c r="K211" s="80" t="s">
        <v>40</v>
      </c>
    </row>
    <row r="212" spans="1:11" ht="15.75" customHeight="1" x14ac:dyDescent="0.25">
      <c r="A212" s="80" t="s">
        <v>416</v>
      </c>
      <c r="B212" s="80" t="s">
        <v>417</v>
      </c>
      <c r="C212" s="80" t="s">
        <v>392</v>
      </c>
      <c r="D212" s="80" t="s">
        <v>31</v>
      </c>
      <c r="E212" s="80" t="s">
        <v>32</v>
      </c>
      <c r="F212" s="80" t="s">
        <v>228</v>
      </c>
      <c r="G212" s="80" t="s">
        <v>34</v>
      </c>
      <c r="H212" s="80" t="s">
        <v>855</v>
      </c>
      <c r="K212" s="80" t="s">
        <v>36</v>
      </c>
    </row>
    <row r="213" spans="1:11" ht="15.75" customHeight="1" x14ac:dyDescent="0.25">
      <c r="A213" s="80" t="s">
        <v>570</v>
      </c>
      <c r="B213" s="80" t="s">
        <v>571</v>
      </c>
      <c r="C213" s="80" t="s">
        <v>392</v>
      </c>
      <c r="D213" s="80" t="s">
        <v>31</v>
      </c>
      <c r="E213" s="80" t="s">
        <v>32</v>
      </c>
      <c r="F213" s="80" t="s">
        <v>33</v>
      </c>
      <c r="G213" s="80" t="s">
        <v>34</v>
      </c>
      <c r="H213" s="80" t="s">
        <v>860</v>
      </c>
      <c r="J213" s="80" t="s">
        <v>818</v>
      </c>
      <c r="K213" s="80" t="s">
        <v>36</v>
      </c>
    </row>
    <row r="214" spans="1:11" ht="15.75" customHeight="1" x14ac:dyDescent="0.25">
      <c r="A214" s="80" t="s">
        <v>418</v>
      </c>
      <c r="B214" s="80" t="s">
        <v>419</v>
      </c>
      <c r="C214" s="80" t="s">
        <v>392</v>
      </c>
      <c r="D214" s="80" t="s">
        <v>31</v>
      </c>
      <c r="E214" s="80" t="s">
        <v>32</v>
      </c>
      <c r="F214" s="80" t="s">
        <v>73</v>
      </c>
      <c r="G214" s="80" t="s">
        <v>34</v>
      </c>
      <c r="H214" s="80" t="s">
        <v>854</v>
      </c>
      <c r="K214" s="80" t="s">
        <v>36</v>
      </c>
    </row>
    <row r="215" spans="1:11" ht="15.75" customHeight="1" x14ac:dyDescent="0.25">
      <c r="A215" s="80" t="s">
        <v>420</v>
      </c>
      <c r="B215" s="80" t="s">
        <v>421</v>
      </c>
      <c r="C215" s="80" t="s">
        <v>392</v>
      </c>
      <c r="D215" s="80" t="s">
        <v>31</v>
      </c>
      <c r="E215" s="80" t="s">
        <v>32</v>
      </c>
      <c r="F215" s="80" t="s">
        <v>39</v>
      </c>
      <c r="G215" s="80" t="s">
        <v>34</v>
      </c>
      <c r="H215" s="80" t="s">
        <v>855</v>
      </c>
      <c r="K215" s="80" t="s">
        <v>36</v>
      </c>
    </row>
    <row r="216" spans="1:11" ht="15.75" customHeight="1" x14ac:dyDescent="0.25">
      <c r="A216" s="80" t="s">
        <v>723</v>
      </c>
      <c r="B216" s="80" t="s">
        <v>422</v>
      </c>
      <c r="C216" s="80" t="s">
        <v>392</v>
      </c>
      <c r="D216" s="80" t="s">
        <v>31</v>
      </c>
      <c r="E216" s="80" t="s">
        <v>32</v>
      </c>
      <c r="F216" s="80" t="s">
        <v>39</v>
      </c>
      <c r="G216" s="80" t="s">
        <v>34</v>
      </c>
      <c r="H216" s="80" t="s">
        <v>855</v>
      </c>
      <c r="K216" s="80" t="s">
        <v>40</v>
      </c>
    </row>
    <row r="217" spans="1:11" ht="15.75" customHeight="1" x14ac:dyDescent="0.25">
      <c r="A217" s="80" t="s">
        <v>423</v>
      </c>
      <c r="B217" s="80" t="s">
        <v>424</v>
      </c>
      <c r="C217" s="80" t="s">
        <v>392</v>
      </c>
      <c r="D217" s="80" t="s">
        <v>31</v>
      </c>
      <c r="E217" s="80" t="s">
        <v>32</v>
      </c>
      <c r="F217" s="80" t="s">
        <v>33</v>
      </c>
      <c r="G217" s="80" t="s">
        <v>34</v>
      </c>
      <c r="H217" s="80" t="s">
        <v>855</v>
      </c>
      <c r="K217" s="80" t="s">
        <v>36</v>
      </c>
    </row>
    <row r="218" spans="1:11" ht="15.75" customHeight="1" x14ac:dyDescent="0.25">
      <c r="A218" s="80" t="s">
        <v>425</v>
      </c>
      <c r="B218" s="80" t="s">
        <v>426</v>
      </c>
      <c r="C218" s="80" t="s">
        <v>392</v>
      </c>
      <c r="D218" s="80" t="s">
        <v>31</v>
      </c>
      <c r="E218" s="80" t="s">
        <v>32</v>
      </c>
      <c r="F218" s="80" t="s">
        <v>39</v>
      </c>
      <c r="G218" s="80" t="s">
        <v>34</v>
      </c>
      <c r="H218" s="80" t="s">
        <v>856</v>
      </c>
      <c r="K218" s="80" t="s">
        <v>40</v>
      </c>
    </row>
    <row r="219" spans="1:11" ht="15.75" customHeight="1" x14ac:dyDescent="0.25">
      <c r="A219" s="80" t="s">
        <v>427</v>
      </c>
      <c r="B219" s="80" t="s">
        <v>428</v>
      </c>
      <c r="C219" s="80" t="s">
        <v>392</v>
      </c>
      <c r="D219" s="80" t="s">
        <v>31</v>
      </c>
      <c r="E219" s="80" t="s">
        <v>32</v>
      </c>
      <c r="F219" s="80" t="s">
        <v>43</v>
      </c>
      <c r="G219" s="80" t="s">
        <v>34</v>
      </c>
      <c r="H219" s="80" t="s">
        <v>855</v>
      </c>
      <c r="K219" s="80" t="s">
        <v>36</v>
      </c>
    </row>
    <row r="220" spans="1:11" ht="15.75" customHeight="1" x14ac:dyDescent="0.25">
      <c r="A220" s="80" t="s">
        <v>734</v>
      </c>
      <c r="B220" s="80" t="s">
        <v>735</v>
      </c>
      <c r="C220" s="80" t="s">
        <v>392</v>
      </c>
      <c r="D220" s="80" t="s">
        <v>31</v>
      </c>
      <c r="G220" s="80" t="s">
        <v>34</v>
      </c>
      <c r="H220" s="80" t="s">
        <v>856</v>
      </c>
    </row>
    <row r="221" spans="1:11" ht="15.75" customHeight="1" x14ac:dyDescent="0.25">
      <c r="A221" s="80" t="s">
        <v>429</v>
      </c>
      <c r="B221" s="80" t="s">
        <v>430</v>
      </c>
      <c r="C221" s="80" t="s">
        <v>392</v>
      </c>
      <c r="D221" s="80" t="s">
        <v>134</v>
      </c>
      <c r="E221" s="80" t="s">
        <v>32</v>
      </c>
      <c r="F221" s="80" t="s">
        <v>43</v>
      </c>
      <c r="G221" s="80" t="s">
        <v>34</v>
      </c>
      <c r="H221" s="80" t="s">
        <v>860</v>
      </c>
      <c r="J221" s="80" t="s">
        <v>819</v>
      </c>
      <c r="K221" s="80" t="s">
        <v>40</v>
      </c>
    </row>
    <row r="222" spans="1:11" ht="15.75" customHeight="1" x14ac:dyDescent="0.25">
      <c r="A222" s="80" t="s">
        <v>431</v>
      </c>
      <c r="B222" s="80" t="s">
        <v>432</v>
      </c>
      <c r="C222" s="80" t="s">
        <v>392</v>
      </c>
      <c r="D222" s="80" t="s">
        <v>134</v>
      </c>
      <c r="E222" s="80" t="s">
        <v>32</v>
      </c>
      <c r="F222" s="80" t="s">
        <v>39</v>
      </c>
      <c r="G222" s="80" t="s">
        <v>34</v>
      </c>
      <c r="H222" s="80" t="s">
        <v>856</v>
      </c>
      <c r="K222" s="80" t="s">
        <v>36</v>
      </c>
    </row>
    <row r="223" spans="1:11" ht="15.75" customHeight="1" x14ac:dyDescent="0.25">
      <c r="A223" s="80" t="s">
        <v>433</v>
      </c>
      <c r="B223" s="80" t="s">
        <v>434</v>
      </c>
      <c r="C223" s="80" t="s">
        <v>392</v>
      </c>
      <c r="D223" s="80" t="s">
        <v>134</v>
      </c>
      <c r="E223" s="80" t="s">
        <v>32</v>
      </c>
      <c r="F223" s="80" t="s">
        <v>39</v>
      </c>
      <c r="G223" s="80" t="s">
        <v>34</v>
      </c>
      <c r="H223" s="80" t="s">
        <v>856</v>
      </c>
      <c r="K223" s="80" t="s">
        <v>40</v>
      </c>
    </row>
    <row r="224" spans="1:11" ht="15.75" customHeight="1" x14ac:dyDescent="0.25">
      <c r="A224" s="80" t="s">
        <v>137</v>
      </c>
      <c r="B224" s="80" t="s">
        <v>138</v>
      </c>
      <c r="C224" s="80" t="s">
        <v>392</v>
      </c>
      <c r="D224" s="80" t="s">
        <v>134</v>
      </c>
      <c r="E224" s="80" t="s">
        <v>32</v>
      </c>
      <c r="F224" s="80" t="s">
        <v>39</v>
      </c>
      <c r="G224" s="80" t="s">
        <v>34</v>
      </c>
      <c r="H224" s="80" t="s">
        <v>855</v>
      </c>
      <c r="K224" s="80" t="s">
        <v>40</v>
      </c>
    </row>
    <row r="225" spans="1:11" ht="15.75" customHeight="1" x14ac:dyDescent="0.25">
      <c r="A225" s="80" t="s">
        <v>435</v>
      </c>
      <c r="B225" s="80" t="s">
        <v>436</v>
      </c>
      <c r="C225" s="80" t="s">
        <v>392</v>
      </c>
      <c r="D225" s="80" t="s">
        <v>134</v>
      </c>
      <c r="E225" s="80" t="s">
        <v>32</v>
      </c>
      <c r="F225" s="80" t="s">
        <v>43</v>
      </c>
      <c r="G225" s="80" t="s">
        <v>34</v>
      </c>
      <c r="H225" s="80" t="s">
        <v>856</v>
      </c>
      <c r="K225" s="80" t="s">
        <v>36</v>
      </c>
    </row>
    <row r="226" spans="1:11" ht="15.75" customHeight="1" x14ac:dyDescent="0.25">
      <c r="A226" s="80" t="s">
        <v>437</v>
      </c>
      <c r="B226" s="80" t="s">
        <v>745</v>
      </c>
      <c r="C226" s="80" t="s">
        <v>392</v>
      </c>
      <c r="D226" s="80" t="s">
        <v>134</v>
      </c>
      <c r="E226" s="80" t="s">
        <v>32</v>
      </c>
      <c r="F226" s="80" t="s">
        <v>43</v>
      </c>
      <c r="G226" s="80" t="s">
        <v>34</v>
      </c>
      <c r="H226" s="80" t="s">
        <v>855</v>
      </c>
      <c r="J226" s="80" t="s">
        <v>801</v>
      </c>
      <c r="K226" s="80" t="s">
        <v>40</v>
      </c>
    </row>
    <row r="227" spans="1:11" ht="15.75" customHeight="1" x14ac:dyDescent="0.25">
      <c r="A227" s="80" t="s">
        <v>438</v>
      </c>
      <c r="B227" s="80" t="s">
        <v>722</v>
      </c>
      <c r="C227" s="80" t="s">
        <v>392</v>
      </c>
      <c r="D227" s="80" t="s">
        <v>134</v>
      </c>
      <c r="E227" s="80" t="s">
        <v>32</v>
      </c>
      <c r="F227" s="80" t="s">
        <v>43</v>
      </c>
      <c r="G227" s="80" t="s">
        <v>34</v>
      </c>
      <c r="H227" s="80" t="s">
        <v>860</v>
      </c>
      <c r="K227" s="80" t="s">
        <v>36</v>
      </c>
    </row>
    <row r="228" spans="1:11" ht="15.75" customHeight="1" x14ac:dyDescent="0.25">
      <c r="A228" s="80" t="s">
        <v>439</v>
      </c>
      <c r="B228" s="80" t="s">
        <v>440</v>
      </c>
      <c r="C228" s="80" t="s">
        <v>392</v>
      </c>
      <c r="D228" s="80" t="s">
        <v>134</v>
      </c>
      <c r="E228" s="80" t="s">
        <v>32</v>
      </c>
      <c r="F228" s="80" t="s">
        <v>43</v>
      </c>
      <c r="G228" s="80" t="s">
        <v>34</v>
      </c>
      <c r="H228" s="80" t="s">
        <v>856</v>
      </c>
      <c r="K228" s="80" t="s">
        <v>40</v>
      </c>
    </row>
    <row r="229" spans="1:11" ht="15.75" customHeight="1" x14ac:dyDescent="0.25">
      <c r="A229" s="80" t="s">
        <v>441</v>
      </c>
      <c r="B229" s="80" t="s">
        <v>442</v>
      </c>
      <c r="C229" s="80" t="s">
        <v>392</v>
      </c>
      <c r="D229" s="80" t="s">
        <v>134</v>
      </c>
      <c r="E229" s="80" t="s">
        <v>32</v>
      </c>
      <c r="F229" s="80" t="s">
        <v>39</v>
      </c>
      <c r="G229" s="80" t="s">
        <v>34</v>
      </c>
      <c r="H229" s="80" t="s">
        <v>855</v>
      </c>
      <c r="J229" s="80" t="s">
        <v>443</v>
      </c>
      <c r="K229" s="80" t="s">
        <v>40</v>
      </c>
    </row>
    <row r="230" spans="1:11" ht="15.75" customHeight="1" x14ac:dyDescent="0.25">
      <c r="A230" s="80" t="s">
        <v>444</v>
      </c>
      <c r="B230" s="80" t="s">
        <v>445</v>
      </c>
      <c r="C230" s="80" t="s">
        <v>392</v>
      </c>
      <c r="D230" s="80" t="s">
        <v>134</v>
      </c>
      <c r="E230" s="80" t="s">
        <v>32</v>
      </c>
      <c r="F230" s="80" t="s">
        <v>39</v>
      </c>
      <c r="G230" s="80" t="s">
        <v>34</v>
      </c>
      <c r="H230" s="80" t="s">
        <v>856</v>
      </c>
      <c r="K230" s="80" t="s">
        <v>40</v>
      </c>
    </row>
    <row r="231" spans="1:11" ht="15.75" customHeight="1" x14ac:dyDescent="0.25">
      <c r="A231" s="80" t="s">
        <v>446</v>
      </c>
      <c r="B231" s="80" t="s">
        <v>447</v>
      </c>
      <c r="C231" s="80" t="s">
        <v>392</v>
      </c>
      <c r="D231" s="80" t="s">
        <v>134</v>
      </c>
      <c r="E231" s="80" t="s">
        <v>32</v>
      </c>
      <c r="F231" s="80" t="s">
        <v>43</v>
      </c>
      <c r="G231" s="80" t="s">
        <v>34</v>
      </c>
      <c r="H231" s="80" t="s">
        <v>856</v>
      </c>
      <c r="K231" s="80" t="s">
        <v>36</v>
      </c>
    </row>
    <row r="232" spans="1:11" ht="15.75" customHeight="1" x14ac:dyDescent="0.25">
      <c r="A232" s="80" t="s">
        <v>448</v>
      </c>
      <c r="B232" s="80" t="s">
        <v>449</v>
      </c>
      <c r="C232" s="80" t="s">
        <v>392</v>
      </c>
      <c r="D232" s="80" t="s">
        <v>134</v>
      </c>
      <c r="E232" s="80" t="s">
        <v>32</v>
      </c>
      <c r="F232" s="80" t="s">
        <v>43</v>
      </c>
      <c r="G232" s="80" t="s">
        <v>34</v>
      </c>
      <c r="H232" s="80" t="s">
        <v>860</v>
      </c>
      <c r="K232" s="80" t="s">
        <v>36</v>
      </c>
    </row>
    <row r="233" spans="1:11" ht="15.75" customHeight="1" x14ac:dyDescent="0.25">
      <c r="A233" s="80" t="s">
        <v>450</v>
      </c>
      <c r="B233" s="80" t="s">
        <v>451</v>
      </c>
      <c r="C233" s="80" t="s">
        <v>392</v>
      </c>
      <c r="D233" s="80" t="s">
        <v>134</v>
      </c>
      <c r="E233" s="80" t="s">
        <v>32</v>
      </c>
      <c r="F233" s="80" t="s">
        <v>33</v>
      </c>
      <c r="G233" s="80" t="s">
        <v>34</v>
      </c>
      <c r="H233" s="80" t="s">
        <v>855</v>
      </c>
      <c r="K233" s="80" t="s">
        <v>40</v>
      </c>
    </row>
    <row r="234" spans="1:11" ht="15.75" customHeight="1" x14ac:dyDescent="0.25">
      <c r="A234" s="80" t="s">
        <v>452</v>
      </c>
      <c r="B234" s="80" t="s">
        <v>453</v>
      </c>
      <c r="C234" s="80" t="s">
        <v>392</v>
      </c>
      <c r="D234" s="80" t="s">
        <v>134</v>
      </c>
      <c r="E234" s="80" t="s">
        <v>32</v>
      </c>
      <c r="F234" s="80" t="s">
        <v>43</v>
      </c>
      <c r="G234" s="80" t="s">
        <v>34</v>
      </c>
      <c r="H234" s="80" t="s">
        <v>860</v>
      </c>
      <c r="K234" s="80" t="s">
        <v>40</v>
      </c>
    </row>
    <row r="235" spans="1:11" ht="15.75" customHeight="1" x14ac:dyDescent="0.25">
      <c r="A235" s="80" t="s">
        <v>454</v>
      </c>
      <c r="B235" s="80" t="s">
        <v>455</v>
      </c>
      <c r="C235" s="80" t="s">
        <v>392</v>
      </c>
      <c r="D235" s="80" t="s">
        <v>134</v>
      </c>
      <c r="E235" s="80" t="s">
        <v>32</v>
      </c>
      <c r="F235" s="80" t="s">
        <v>39</v>
      </c>
      <c r="G235" s="80" t="s">
        <v>34</v>
      </c>
      <c r="H235" s="80" t="s">
        <v>856</v>
      </c>
      <c r="K235" s="80" t="s">
        <v>40</v>
      </c>
    </row>
    <row r="236" spans="1:11" ht="15.75" customHeight="1" x14ac:dyDescent="0.25">
      <c r="A236" s="80" t="s">
        <v>456</v>
      </c>
      <c r="B236" s="80" t="s">
        <v>457</v>
      </c>
      <c r="C236" s="80" t="s">
        <v>392</v>
      </c>
      <c r="D236" s="80" t="s">
        <v>134</v>
      </c>
      <c r="E236" s="80" t="s">
        <v>32</v>
      </c>
      <c r="F236" s="80" t="s">
        <v>43</v>
      </c>
      <c r="G236" s="80" t="s">
        <v>34</v>
      </c>
      <c r="H236" s="80" t="s">
        <v>856</v>
      </c>
      <c r="K236" s="80" t="s">
        <v>40</v>
      </c>
    </row>
    <row r="237" spans="1:11" ht="15.75" customHeight="1" x14ac:dyDescent="0.25">
      <c r="A237" s="80" t="s">
        <v>458</v>
      </c>
      <c r="B237" s="80" t="s">
        <v>459</v>
      </c>
      <c r="C237" s="80" t="s">
        <v>392</v>
      </c>
      <c r="D237" s="80" t="s">
        <v>134</v>
      </c>
      <c r="E237" s="80" t="s">
        <v>32</v>
      </c>
      <c r="F237" s="80" t="s">
        <v>43</v>
      </c>
      <c r="G237" s="80" t="s">
        <v>34</v>
      </c>
      <c r="H237" s="80" t="s">
        <v>860</v>
      </c>
      <c r="K237" s="80" t="s">
        <v>36</v>
      </c>
    </row>
    <row r="238" spans="1:11" ht="15.75" customHeight="1" x14ac:dyDescent="0.25">
      <c r="A238" s="80" t="s">
        <v>490</v>
      </c>
      <c r="B238" s="80" t="s">
        <v>491</v>
      </c>
      <c r="C238" s="80" t="s">
        <v>392</v>
      </c>
      <c r="D238" s="80" t="s">
        <v>134</v>
      </c>
      <c r="F238" s="80" t="s">
        <v>73</v>
      </c>
      <c r="G238" s="80" t="s">
        <v>34</v>
      </c>
      <c r="H238" s="80" t="s">
        <v>856</v>
      </c>
      <c r="J238" s="80" t="s">
        <v>492</v>
      </c>
      <c r="K238" s="80" t="s">
        <v>36</v>
      </c>
    </row>
    <row r="239" spans="1:11" ht="15.75" customHeight="1" x14ac:dyDescent="0.25">
      <c r="A239" s="80" t="s">
        <v>493</v>
      </c>
      <c r="B239" s="80" t="s">
        <v>494</v>
      </c>
      <c r="C239" s="80" t="s">
        <v>392</v>
      </c>
      <c r="D239" s="80" t="s">
        <v>134</v>
      </c>
      <c r="F239" s="80" t="s">
        <v>123</v>
      </c>
      <c r="G239" s="80" t="s">
        <v>34</v>
      </c>
      <c r="H239" s="80" t="s">
        <v>855</v>
      </c>
      <c r="K239" s="80" t="s">
        <v>36</v>
      </c>
    </row>
    <row r="240" spans="1:11" ht="15.75" customHeight="1" x14ac:dyDescent="0.25">
      <c r="A240" s="80" t="s">
        <v>495</v>
      </c>
      <c r="B240" s="80" t="s">
        <v>496</v>
      </c>
      <c r="C240" s="80" t="s">
        <v>392</v>
      </c>
      <c r="D240" s="80" t="s">
        <v>134</v>
      </c>
      <c r="F240" s="80" t="s">
        <v>39</v>
      </c>
      <c r="H240" s="80" t="s">
        <v>855</v>
      </c>
      <c r="J240" s="80" t="s">
        <v>497</v>
      </c>
      <c r="K240" s="80" t="s">
        <v>36</v>
      </c>
    </row>
    <row r="241" spans="1:11" ht="15.75" customHeight="1" x14ac:dyDescent="0.25">
      <c r="A241" s="80" t="s">
        <v>753</v>
      </c>
      <c r="B241" s="80" t="s">
        <v>754</v>
      </c>
      <c r="C241" s="80" t="s">
        <v>392</v>
      </c>
      <c r="D241" s="80" t="s">
        <v>134</v>
      </c>
      <c r="F241" s="80" t="s">
        <v>39</v>
      </c>
      <c r="G241" s="80" t="s">
        <v>34</v>
      </c>
      <c r="H241" s="80" t="s">
        <v>855</v>
      </c>
      <c r="K241" s="80" t="s">
        <v>755</v>
      </c>
    </row>
    <row r="242" spans="1:11" ht="15.75" customHeight="1" x14ac:dyDescent="0.25">
      <c r="A242" s="80" t="s">
        <v>820</v>
      </c>
      <c r="B242" s="80" t="s">
        <v>821</v>
      </c>
      <c r="C242" s="80" t="s">
        <v>392</v>
      </c>
      <c r="D242" s="80" t="s">
        <v>134</v>
      </c>
      <c r="F242" s="80" t="s">
        <v>39</v>
      </c>
      <c r="G242" s="80" t="s">
        <v>34</v>
      </c>
      <c r="H242" s="80" t="s">
        <v>854</v>
      </c>
      <c r="J242" s="80" t="s">
        <v>822</v>
      </c>
      <c r="K242" s="80" t="s">
        <v>823</v>
      </c>
    </row>
    <row r="243" spans="1:11" ht="15.75" customHeight="1" x14ac:dyDescent="0.25">
      <c r="A243" s="80" t="s">
        <v>498</v>
      </c>
      <c r="B243" s="80" t="s">
        <v>499</v>
      </c>
      <c r="C243" s="80" t="s">
        <v>392</v>
      </c>
      <c r="D243" s="80" t="s">
        <v>134</v>
      </c>
      <c r="F243" s="80" t="s">
        <v>43</v>
      </c>
      <c r="H243" s="80" t="s">
        <v>856</v>
      </c>
      <c r="J243" s="80" t="s">
        <v>500</v>
      </c>
      <c r="K243" s="80" t="s">
        <v>36</v>
      </c>
    </row>
    <row r="244" spans="1:11" ht="15.75" customHeight="1" x14ac:dyDescent="0.25">
      <c r="A244" s="80" t="s">
        <v>501</v>
      </c>
      <c r="B244" s="80" t="s">
        <v>502</v>
      </c>
      <c r="C244" s="80" t="s">
        <v>392</v>
      </c>
      <c r="D244" s="80" t="s">
        <v>134</v>
      </c>
      <c r="F244" s="80" t="s">
        <v>73</v>
      </c>
      <c r="G244" s="80" t="s">
        <v>34</v>
      </c>
      <c r="H244" s="80" t="s">
        <v>855</v>
      </c>
      <c r="K244" s="80" t="s">
        <v>36</v>
      </c>
    </row>
    <row r="245" spans="1:11" ht="15.75" customHeight="1" x14ac:dyDescent="0.25">
      <c r="A245" s="80" t="s">
        <v>503</v>
      </c>
      <c r="B245" s="80" t="s">
        <v>504</v>
      </c>
      <c r="C245" s="80" t="s">
        <v>392</v>
      </c>
      <c r="D245" s="80" t="s">
        <v>134</v>
      </c>
      <c r="F245" s="80" t="s">
        <v>43</v>
      </c>
      <c r="G245" s="80" t="s">
        <v>34</v>
      </c>
      <c r="H245" s="80" t="s">
        <v>855</v>
      </c>
      <c r="K245" s="80" t="s">
        <v>36</v>
      </c>
    </row>
    <row r="246" spans="1:11" ht="15.75" customHeight="1" x14ac:dyDescent="0.25">
      <c r="A246" s="80" t="s">
        <v>505</v>
      </c>
      <c r="B246" s="80" t="s">
        <v>506</v>
      </c>
      <c r="C246" s="80" t="s">
        <v>392</v>
      </c>
      <c r="D246" s="80" t="s">
        <v>134</v>
      </c>
      <c r="F246" s="80" t="s">
        <v>39</v>
      </c>
      <c r="G246" s="80" t="s">
        <v>34</v>
      </c>
      <c r="H246" s="80" t="s">
        <v>855</v>
      </c>
      <c r="J246" s="80" t="s">
        <v>507</v>
      </c>
      <c r="K246" s="80" t="s">
        <v>36</v>
      </c>
    </row>
    <row r="247" spans="1:11" ht="15.75" customHeight="1" x14ac:dyDescent="0.25">
      <c r="A247" s="81" t="s">
        <v>887</v>
      </c>
      <c r="B247" s="82"/>
      <c r="C247" s="81" t="s">
        <v>392</v>
      </c>
      <c r="D247" s="81" t="s">
        <v>134</v>
      </c>
      <c r="E247" s="81"/>
      <c r="F247" s="81"/>
      <c r="G247" s="81"/>
      <c r="H247" s="83" t="s">
        <v>856</v>
      </c>
      <c r="I247" s="83"/>
      <c r="J247" s="81"/>
      <c r="K247" s="81"/>
    </row>
    <row r="248" spans="1:11" ht="15.75" customHeight="1" x14ac:dyDescent="0.25">
      <c r="A248" s="81" t="s">
        <v>888</v>
      </c>
      <c r="B248" s="82"/>
      <c r="C248" s="81" t="s">
        <v>392</v>
      </c>
      <c r="D248" s="81" t="s">
        <v>134</v>
      </c>
      <c r="E248" s="81"/>
      <c r="F248" s="81"/>
      <c r="G248" s="81"/>
      <c r="H248" s="83" t="s">
        <v>855</v>
      </c>
      <c r="I248" s="83"/>
      <c r="J248" s="81"/>
      <c r="K248" s="81"/>
    </row>
    <row r="249" spans="1:11" ht="15.75" customHeight="1" x14ac:dyDescent="0.25">
      <c r="A249" s="81" t="s">
        <v>889</v>
      </c>
      <c r="B249" s="82"/>
      <c r="C249" s="81" t="s">
        <v>392</v>
      </c>
      <c r="D249" s="81" t="s">
        <v>134</v>
      </c>
      <c r="E249" s="81"/>
      <c r="F249" s="81"/>
      <c r="G249" s="81"/>
      <c r="H249" s="83" t="s">
        <v>854</v>
      </c>
      <c r="I249" s="83"/>
      <c r="J249" s="81"/>
      <c r="K249" s="81"/>
    </row>
    <row r="250" spans="1:11" ht="15.75" customHeight="1" x14ac:dyDescent="0.25">
      <c r="A250" s="80" t="s">
        <v>464</v>
      </c>
      <c r="B250" s="80" t="s">
        <v>465</v>
      </c>
      <c r="C250" s="80" t="s">
        <v>392</v>
      </c>
      <c r="D250" s="80" t="s">
        <v>773</v>
      </c>
      <c r="E250" s="80" t="s">
        <v>32</v>
      </c>
      <c r="F250" s="80" t="s">
        <v>73</v>
      </c>
      <c r="G250" s="80" t="s">
        <v>34</v>
      </c>
      <c r="H250" s="80" t="s">
        <v>856</v>
      </c>
      <c r="K250" s="80" t="s">
        <v>36</v>
      </c>
    </row>
    <row r="251" spans="1:11" ht="15.75" customHeight="1" x14ac:dyDescent="0.25">
      <c r="A251" s="81" t="s">
        <v>890</v>
      </c>
      <c r="C251" s="80" t="s">
        <v>392</v>
      </c>
      <c r="D251" s="80" t="s">
        <v>773</v>
      </c>
      <c r="H251" s="83" t="s">
        <v>860</v>
      </c>
      <c r="I251" s="83"/>
    </row>
    <row r="252" spans="1:11" ht="15.75" customHeight="1" x14ac:dyDescent="0.25">
      <c r="A252" s="80" t="s">
        <v>460</v>
      </c>
      <c r="B252" s="80" t="s">
        <v>461</v>
      </c>
      <c r="C252" s="80" t="s">
        <v>392</v>
      </c>
      <c r="D252" s="80" t="s">
        <v>771</v>
      </c>
      <c r="E252" s="80" t="s">
        <v>32</v>
      </c>
      <c r="F252" s="80" t="s">
        <v>43</v>
      </c>
      <c r="H252" s="80" t="s">
        <v>860</v>
      </c>
      <c r="K252" s="80" t="s">
        <v>36</v>
      </c>
    </row>
    <row r="253" spans="1:11" ht="15.75" customHeight="1" x14ac:dyDescent="0.25">
      <c r="A253" s="80" t="s">
        <v>462</v>
      </c>
      <c r="B253" s="80" t="s">
        <v>463</v>
      </c>
      <c r="C253" s="80" t="s">
        <v>392</v>
      </c>
      <c r="D253" s="80" t="s">
        <v>771</v>
      </c>
      <c r="E253" s="80" t="s">
        <v>32</v>
      </c>
      <c r="F253" s="80" t="s">
        <v>39</v>
      </c>
      <c r="G253" s="80" t="s">
        <v>34</v>
      </c>
      <c r="H253" s="80" t="s">
        <v>860</v>
      </c>
      <c r="K253" s="80" t="s">
        <v>36</v>
      </c>
    </row>
    <row r="254" spans="1:11" ht="15.75" customHeight="1" x14ac:dyDescent="0.25">
      <c r="A254" s="80" t="s">
        <v>466</v>
      </c>
      <c r="B254" s="80" t="s">
        <v>467</v>
      </c>
      <c r="C254" s="80" t="s">
        <v>392</v>
      </c>
      <c r="D254" s="80" t="s">
        <v>771</v>
      </c>
      <c r="E254" s="80" t="s">
        <v>32</v>
      </c>
      <c r="F254" s="80" t="s">
        <v>33</v>
      </c>
      <c r="G254" s="80" t="s">
        <v>34</v>
      </c>
      <c r="H254" s="80" t="s">
        <v>860</v>
      </c>
      <c r="J254" s="80" t="s">
        <v>468</v>
      </c>
      <c r="K254" s="80" t="s">
        <v>36</v>
      </c>
    </row>
    <row r="255" spans="1:11" ht="15.75" customHeight="1" x14ac:dyDescent="0.25">
      <c r="A255" s="80" t="s">
        <v>469</v>
      </c>
      <c r="B255" s="80" t="s">
        <v>470</v>
      </c>
      <c r="C255" s="80" t="s">
        <v>392</v>
      </c>
      <c r="D255" s="80" t="s">
        <v>771</v>
      </c>
      <c r="E255" s="80" t="s">
        <v>32</v>
      </c>
      <c r="F255" s="80" t="s">
        <v>43</v>
      </c>
      <c r="G255" s="80" t="s">
        <v>34</v>
      </c>
      <c r="H255" s="80" t="s">
        <v>860</v>
      </c>
      <c r="J255" s="80" t="s">
        <v>471</v>
      </c>
      <c r="K255" s="80" t="s">
        <v>36</v>
      </c>
    </row>
    <row r="256" spans="1:11" ht="15.75" customHeight="1" x14ac:dyDescent="0.25">
      <c r="A256" s="80" t="s">
        <v>472</v>
      </c>
      <c r="B256" s="80" t="s">
        <v>473</v>
      </c>
      <c r="C256" s="80" t="s">
        <v>392</v>
      </c>
      <c r="D256" s="80" t="s">
        <v>771</v>
      </c>
      <c r="E256" s="80" t="s">
        <v>32</v>
      </c>
      <c r="F256" s="80" t="s">
        <v>43</v>
      </c>
      <c r="G256" s="80" t="s">
        <v>34</v>
      </c>
      <c r="H256" s="80" t="s">
        <v>860</v>
      </c>
      <c r="J256" s="80" t="s">
        <v>474</v>
      </c>
      <c r="K256" s="80" t="s">
        <v>36</v>
      </c>
    </row>
    <row r="257" spans="1:11" ht="15.75" customHeight="1" x14ac:dyDescent="0.25">
      <c r="A257" s="80" t="s">
        <v>475</v>
      </c>
      <c r="B257" s="80" t="s">
        <v>866</v>
      </c>
      <c r="C257" s="80" t="s">
        <v>392</v>
      </c>
      <c r="D257" s="80" t="s">
        <v>771</v>
      </c>
      <c r="E257" s="80" t="s">
        <v>32</v>
      </c>
      <c r="F257" s="80" t="s">
        <v>43</v>
      </c>
      <c r="G257" s="80" t="s">
        <v>34</v>
      </c>
      <c r="H257" s="80" t="s">
        <v>860</v>
      </c>
      <c r="J257" s="80" t="s">
        <v>476</v>
      </c>
      <c r="K257" s="80" t="s">
        <v>36</v>
      </c>
    </row>
    <row r="258" spans="1:11" ht="15.75" customHeight="1" x14ac:dyDescent="0.25">
      <c r="A258" s="80" t="s">
        <v>544</v>
      </c>
      <c r="B258" s="80" t="s">
        <v>545</v>
      </c>
      <c r="C258" s="80" t="s">
        <v>392</v>
      </c>
      <c r="D258" s="80" t="s">
        <v>771</v>
      </c>
      <c r="F258" s="80" t="s">
        <v>546</v>
      </c>
      <c r="G258" s="80" t="s">
        <v>34</v>
      </c>
      <c r="H258" s="80" t="s">
        <v>856</v>
      </c>
      <c r="K258" s="80" t="s">
        <v>36</v>
      </c>
    </row>
    <row r="259" spans="1:11" ht="15.75" customHeight="1" x14ac:dyDescent="0.25">
      <c r="A259" s="80" t="s">
        <v>508</v>
      </c>
      <c r="B259" s="80" t="s">
        <v>509</v>
      </c>
      <c r="C259" s="80" t="s">
        <v>392</v>
      </c>
      <c r="D259" s="80" t="s">
        <v>771</v>
      </c>
      <c r="F259" s="80" t="s">
        <v>43</v>
      </c>
      <c r="G259" s="80" t="s">
        <v>34</v>
      </c>
      <c r="H259" s="80" t="s">
        <v>860</v>
      </c>
      <c r="J259" s="80" t="s">
        <v>827</v>
      </c>
      <c r="K259" s="80" t="s">
        <v>36</v>
      </c>
    </row>
    <row r="260" spans="1:11" ht="15.75" customHeight="1" x14ac:dyDescent="0.25">
      <c r="A260" s="80" t="s">
        <v>510</v>
      </c>
      <c r="B260" s="80" t="s">
        <v>511</v>
      </c>
      <c r="C260" s="80" t="s">
        <v>392</v>
      </c>
      <c r="D260" s="80" t="s">
        <v>771</v>
      </c>
      <c r="F260" s="80" t="s">
        <v>43</v>
      </c>
      <c r="G260" s="80" t="s">
        <v>34</v>
      </c>
      <c r="H260" s="80" t="s">
        <v>856</v>
      </c>
      <c r="K260" s="80" t="s">
        <v>36</v>
      </c>
    </row>
    <row r="261" spans="1:11" ht="15.75" customHeight="1" x14ac:dyDescent="0.25">
      <c r="A261" s="80" t="s">
        <v>512</v>
      </c>
      <c r="B261" s="80" t="s">
        <v>513</v>
      </c>
      <c r="C261" s="80" t="s">
        <v>392</v>
      </c>
      <c r="D261" s="80" t="s">
        <v>771</v>
      </c>
      <c r="F261" s="80" t="s">
        <v>43</v>
      </c>
      <c r="G261" s="80" t="s">
        <v>34</v>
      </c>
      <c r="H261" s="80" t="s">
        <v>860</v>
      </c>
      <c r="J261" s="80" t="s">
        <v>514</v>
      </c>
      <c r="K261" s="80" t="s">
        <v>36</v>
      </c>
    </row>
    <row r="262" spans="1:11" ht="15.75" customHeight="1" x14ac:dyDescent="0.25">
      <c r="A262" s="80" t="s">
        <v>824</v>
      </c>
      <c r="B262" s="80" t="s">
        <v>825</v>
      </c>
      <c r="C262" s="80" t="s">
        <v>392</v>
      </c>
      <c r="D262" s="80" t="s">
        <v>771</v>
      </c>
      <c r="F262" s="80" t="s">
        <v>39</v>
      </c>
      <c r="G262" s="80" t="s">
        <v>34</v>
      </c>
      <c r="H262" s="80" t="s">
        <v>855</v>
      </c>
      <c r="J262" s="80" t="s">
        <v>822</v>
      </c>
      <c r="K262" s="80" t="s">
        <v>826</v>
      </c>
    </row>
    <row r="263" spans="1:11" ht="15.75" customHeight="1" x14ac:dyDescent="0.25">
      <c r="A263" s="80" t="s">
        <v>515</v>
      </c>
      <c r="B263" s="80" t="s">
        <v>516</v>
      </c>
      <c r="C263" s="80" t="s">
        <v>392</v>
      </c>
      <c r="D263" s="80" t="s">
        <v>771</v>
      </c>
      <c r="F263" s="80" t="s">
        <v>189</v>
      </c>
      <c r="G263" s="80" t="s">
        <v>34</v>
      </c>
      <c r="H263" s="80" t="s">
        <v>854</v>
      </c>
      <c r="K263" s="80" t="s">
        <v>36</v>
      </c>
    </row>
    <row r="264" spans="1:11" ht="15.75" customHeight="1" x14ac:dyDescent="0.25">
      <c r="A264" s="80" t="s">
        <v>517</v>
      </c>
      <c r="B264" s="80" t="s">
        <v>518</v>
      </c>
      <c r="C264" s="80" t="s">
        <v>392</v>
      </c>
      <c r="D264" s="80" t="s">
        <v>771</v>
      </c>
      <c r="F264" s="80" t="s">
        <v>189</v>
      </c>
      <c r="G264" s="80" t="s">
        <v>34</v>
      </c>
      <c r="H264" s="80" t="s">
        <v>855</v>
      </c>
      <c r="J264" s="80" t="s">
        <v>828</v>
      </c>
      <c r="K264" s="80" t="s">
        <v>36</v>
      </c>
    </row>
    <row r="265" spans="1:11" ht="15.75" customHeight="1" x14ac:dyDescent="0.25">
      <c r="A265" s="80" t="s">
        <v>519</v>
      </c>
      <c r="B265" s="80" t="s">
        <v>520</v>
      </c>
      <c r="C265" s="80" t="s">
        <v>392</v>
      </c>
      <c r="D265" s="80" t="s">
        <v>771</v>
      </c>
      <c r="F265" s="80" t="s">
        <v>33</v>
      </c>
      <c r="G265" s="80" t="s">
        <v>34</v>
      </c>
      <c r="H265" s="80" t="s">
        <v>856</v>
      </c>
      <c r="J265" s="80" t="s">
        <v>521</v>
      </c>
      <c r="K265" s="80" t="s">
        <v>36</v>
      </c>
    </row>
    <row r="266" spans="1:11" ht="15.75" customHeight="1" x14ac:dyDescent="0.25">
      <c r="A266" s="80" t="s">
        <v>522</v>
      </c>
      <c r="B266" s="80" t="s">
        <v>523</v>
      </c>
      <c r="C266" s="80" t="s">
        <v>392</v>
      </c>
      <c r="D266" s="80" t="s">
        <v>771</v>
      </c>
      <c r="F266" s="80" t="s">
        <v>39</v>
      </c>
      <c r="G266" s="80" t="s">
        <v>34</v>
      </c>
      <c r="H266" s="80" t="s">
        <v>855</v>
      </c>
      <c r="J266" s="80" t="s">
        <v>524</v>
      </c>
      <c r="K266" s="80" t="s">
        <v>36</v>
      </c>
    </row>
    <row r="267" spans="1:11" ht="15.75" customHeight="1" x14ac:dyDescent="0.25">
      <c r="A267" s="80" t="s">
        <v>829</v>
      </c>
      <c r="B267" s="80" t="s">
        <v>525</v>
      </c>
      <c r="C267" s="80" t="s">
        <v>392</v>
      </c>
      <c r="D267" s="80" t="s">
        <v>771</v>
      </c>
      <c r="F267" s="80" t="s">
        <v>33</v>
      </c>
      <c r="G267" s="80" t="s">
        <v>34</v>
      </c>
      <c r="H267" s="80" t="s">
        <v>856</v>
      </c>
      <c r="J267" s="80" t="s">
        <v>526</v>
      </c>
      <c r="K267" s="80" t="s">
        <v>36</v>
      </c>
    </row>
    <row r="268" spans="1:11" ht="15.75" customHeight="1" x14ac:dyDescent="0.25">
      <c r="A268" s="80" t="s">
        <v>527</v>
      </c>
      <c r="B268" s="80" t="s">
        <v>528</v>
      </c>
      <c r="C268" s="80" t="s">
        <v>392</v>
      </c>
      <c r="D268" s="80" t="s">
        <v>771</v>
      </c>
      <c r="F268" s="80" t="s">
        <v>33</v>
      </c>
      <c r="G268" s="80" t="s">
        <v>34</v>
      </c>
      <c r="H268" s="80" t="s">
        <v>855</v>
      </c>
      <c r="J268" s="80" t="s">
        <v>529</v>
      </c>
      <c r="K268" s="80" t="s">
        <v>36</v>
      </c>
    </row>
    <row r="269" spans="1:11" ht="15.75" customHeight="1" x14ac:dyDescent="0.25">
      <c r="A269" s="80" t="s">
        <v>530</v>
      </c>
      <c r="B269" s="80" t="s">
        <v>531</v>
      </c>
      <c r="C269" s="80" t="s">
        <v>392</v>
      </c>
      <c r="D269" s="80" t="s">
        <v>771</v>
      </c>
      <c r="F269" s="80" t="s">
        <v>39</v>
      </c>
      <c r="G269" s="80" t="s">
        <v>34</v>
      </c>
      <c r="H269" s="80" t="s">
        <v>860</v>
      </c>
      <c r="K269" s="80" t="s">
        <v>36</v>
      </c>
    </row>
    <row r="270" spans="1:11" ht="15.75" customHeight="1" x14ac:dyDescent="0.25">
      <c r="A270" s="80" t="s">
        <v>830</v>
      </c>
      <c r="B270" s="80" t="s">
        <v>532</v>
      </c>
      <c r="C270" s="80" t="s">
        <v>392</v>
      </c>
      <c r="D270" s="80" t="s">
        <v>771</v>
      </c>
      <c r="F270" s="80" t="s">
        <v>39</v>
      </c>
      <c r="G270" s="80" t="s">
        <v>34</v>
      </c>
      <c r="H270" s="80" t="s">
        <v>855</v>
      </c>
      <c r="K270" s="80" t="s">
        <v>36</v>
      </c>
    </row>
    <row r="271" spans="1:11" ht="15.75" customHeight="1" x14ac:dyDescent="0.25">
      <c r="A271" s="80" t="s">
        <v>533</v>
      </c>
      <c r="B271" s="80" t="s">
        <v>534</v>
      </c>
      <c r="C271" s="80" t="s">
        <v>392</v>
      </c>
      <c r="D271" s="80" t="s">
        <v>771</v>
      </c>
      <c r="F271" s="80" t="s">
        <v>39</v>
      </c>
      <c r="G271" s="80" t="s">
        <v>34</v>
      </c>
      <c r="H271" s="80" t="s">
        <v>854</v>
      </c>
      <c r="K271" s="80" t="s">
        <v>36</v>
      </c>
    </row>
    <row r="272" spans="1:11" ht="15.75" customHeight="1" x14ac:dyDescent="0.25">
      <c r="A272" s="80" t="s">
        <v>535</v>
      </c>
      <c r="B272" s="80" t="s">
        <v>536</v>
      </c>
      <c r="C272" s="80" t="s">
        <v>392</v>
      </c>
      <c r="D272" s="80" t="s">
        <v>771</v>
      </c>
      <c r="F272" s="80" t="s">
        <v>39</v>
      </c>
      <c r="G272" s="80" t="s">
        <v>34</v>
      </c>
      <c r="H272" s="80" t="s">
        <v>860</v>
      </c>
      <c r="K272" s="80" t="s">
        <v>36</v>
      </c>
    </row>
    <row r="273" spans="1:11" ht="15.75" customHeight="1" x14ac:dyDescent="0.25">
      <c r="A273" s="80" t="s">
        <v>537</v>
      </c>
      <c r="B273" s="80" t="s">
        <v>538</v>
      </c>
      <c r="C273" s="80" t="s">
        <v>392</v>
      </c>
      <c r="D273" s="80" t="s">
        <v>771</v>
      </c>
      <c r="F273" s="80" t="s">
        <v>43</v>
      </c>
      <c r="G273" s="80" t="s">
        <v>34</v>
      </c>
      <c r="H273" s="80" t="s">
        <v>860</v>
      </c>
      <c r="K273" s="80" t="s">
        <v>36</v>
      </c>
    </row>
    <row r="274" spans="1:11" ht="15.75" customHeight="1" x14ac:dyDescent="0.25">
      <c r="A274" s="81" t="s">
        <v>891</v>
      </c>
      <c r="B274" s="82"/>
      <c r="C274" s="81" t="s">
        <v>392</v>
      </c>
      <c r="D274" s="81" t="s">
        <v>771</v>
      </c>
      <c r="E274" s="81"/>
      <c r="F274" s="81"/>
      <c r="G274" s="81"/>
      <c r="H274" s="83" t="s">
        <v>856</v>
      </c>
      <c r="I274" s="83"/>
      <c r="J274" s="81"/>
      <c r="K274" s="81"/>
    </row>
    <row r="275" spans="1:11" ht="15.75" customHeight="1" x14ac:dyDescent="0.25">
      <c r="A275" s="81" t="s">
        <v>892</v>
      </c>
      <c r="B275" s="82"/>
      <c r="C275" s="81" t="s">
        <v>392</v>
      </c>
      <c r="D275" s="81" t="s">
        <v>771</v>
      </c>
      <c r="E275" s="81"/>
      <c r="F275" s="81"/>
      <c r="G275" s="81"/>
      <c r="H275" s="83" t="s">
        <v>855</v>
      </c>
      <c r="I275" s="83"/>
      <c r="J275" s="81"/>
      <c r="K275" s="81"/>
    </row>
    <row r="276" spans="1:11" ht="15.75" customHeight="1" x14ac:dyDescent="0.25">
      <c r="A276" s="81" t="s">
        <v>893</v>
      </c>
      <c r="B276" s="82"/>
      <c r="C276" s="81" t="s">
        <v>392</v>
      </c>
      <c r="D276" s="81" t="s">
        <v>771</v>
      </c>
      <c r="E276" s="81"/>
      <c r="F276" s="81"/>
      <c r="G276" s="81"/>
      <c r="H276" s="83" t="s">
        <v>854</v>
      </c>
      <c r="I276" s="83"/>
      <c r="J276" s="81"/>
      <c r="K276" s="81"/>
    </row>
    <row r="277" spans="1:11" ht="15.75" customHeight="1" x14ac:dyDescent="0.25">
      <c r="A277" s="81" t="s">
        <v>894</v>
      </c>
      <c r="C277" s="81" t="s">
        <v>392</v>
      </c>
      <c r="D277" s="83" t="s">
        <v>771</v>
      </c>
      <c r="H277" s="80" t="s">
        <v>860</v>
      </c>
      <c r="I277" s="83"/>
    </row>
    <row r="278" spans="1:11" ht="15.75" customHeight="1" x14ac:dyDescent="0.25">
      <c r="A278" s="80" t="s">
        <v>831</v>
      </c>
      <c r="B278" s="80" t="s">
        <v>560</v>
      </c>
      <c r="C278" s="80" t="s">
        <v>392</v>
      </c>
      <c r="D278" s="80" t="s">
        <v>771</v>
      </c>
      <c r="F278" s="80" t="s">
        <v>39</v>
      </c>
      <c r="G278" s="80" t="s">
        <v>34</v>
      </c>
      <c r="H278" s="80" t="s">
        <v>856</v>
      </c>
      <c r="J278" s="80" t="s">
        <v>561</v>
      </c>
      <c r="K278" s="80" t="s">
        <v>36</v>
      </c>
    </row>
    <row r="279" spans="1:11" ht="15.75" customHeight="1" x14ac:dyDescent="0.25">
      <c r="A279" s="80" t="s">
        <v>477</v>
      </c>
      <c r="B279" s="80" t="s">
        <v>478</v>
      </c>
      <c r="C279" s="80" t="s">
        <v>392</v>
      </c>
      <c r="D279" s="80" t="s">
        <v>772</v>
      </c>
      <c r="E279" s="80" t="s">
        <v>32</v>
      </c>
      <c r="F279" s="80" t="s">
        <v>43</v>
      </c>
      <c r="G279" s="80" t="s">
        <v>34</v>
      </c>
      <c r="H279" s="80" t="s">
        <v>854</v>
      </c>
      <c r="J279" s="80" t="s">
        <v>479</v>
      </c>
      <c r="K279" s="80" t="s">
        <v>36</v>
      </c>
    </row>
    <row r="280" spans="1:11" ht="15.75" customHeight="1" x14ac:dyDescent="0.25">
      <c r="A280" s="80" t="s">
        <v>480</v>
      </c>
      <c r="B280" s="80" t="s">
        <v>481</v>
      </c>
      <c r="C280" s="80" t="s">
        <v>392</v>
      </c>
      <c r="D280" s="80" t="s">
        <v>772</v>
      </c>
      <c r="E280" s="80" t="s">
        <v>32</v>
      </c>
      <c r="F280" s="80" t="s">
        <v>39</v>
      </c>
      <c r="G280" s="80" t="s">
        <v>34</v>
      </c>
      <c r="H280" s="80" t="s">
        <v>855</v>
      </c>
      <c r="K280" s="80" t="s">
        <v>36</v>
      </c>
    </row>
    <row r="281" spans="1:11" ht="15.75" customHeight="1" x14ac:dyDescent="0.25">
      <c r="A281" s="80" t="s">
        <v>482</v>
      </c>
      <c r="B281" s="80" t="s">
        <v>483</v>
      </c>
      <c r="C281" s="80" t="s">
        <v>392</v>
      </c>
      <c r="D281" s="80" t="s">
        <v>772</v>
      </c>
      <c r="E281" s="80" t="s">
        <v>32</v>
      </c>
      <c r="F281" s="80" t="s">
        <v>43</v>
      </c>
      <c r="G281" s="80" t="s">
        <v>34</v>
      </c>
      <c r="H281" s="80" t="s">
        <v>860</v>
      </c>
      <c r="J281" s="80" t="s">
        <v>484</v>
      </c>
      <c r="K281" s="80" t="s">
        <v>36</v>
      </c>
    </row>
    <row r="282" spans="1:11" ht="15.75" customHeight="1" x14ac:dyDescent="0.25">
      <c r="A282" s="80" t="s">
        <v>485</v>
      </c>
      <c r="B282" s="80" t="s">
        <v>486</v>
      </c>
      <c r="C282" s="80" t="s">
        <v>392</v>
      </c>
      <c r="D282" s="80" t="s">
        <v>772</v>
      </c>
      <c r="E282" s="80" t="s">
        <v>32</v>
      </c>
      <c r="F282" s="80" t="s">
        <v>43</v>
      </c>
      <c r="G282" s="80" t="s">
        <v>34</v>
      </c>
      <c r="H282" s="80" t="s">
        <v>856</v>
      </c>
      <c r="K282" s="80" t="s">
        <v>36</v>
      </c>
    </row>
    <row r="283" spans="1:11" ht="15.75" customHeight="1" x14ac:dyDescent="0.25">
      <c r="A283" s="80" t="s">
        <v>539</v>
      </c>
      <c r="B283" s="80" t="s">
        <v>540</v>
      </c>
      <c r="C283" s="80" t="s">
        <v>392</v>
      </c>
      <c r="D283" s="80" t="s">
        <v>772</v>
      </c>
      <c r="F283" s="80" t="s">
        <v>43</v>
      </c>
      <c r="G283" s="80" t="s">
        <v>34</v>
      </c>
      <c r="H283" s="80" t="s">
        <v>856</v>
      </c>
      <c r="K283" s="80" t="s">
        <v>36</v>
      </c>
    </row>
    <row r="284" spans="1:11" ht="15.75" customHeight="1" x14ac:dyDescent="0.25">
      <c r="A284" s="80" t="s">
        <v>541</v>
      </c>
      <c r="B284" s="80" t="s">
        <v>542</v>
      </c>
      <c r="C284" s="80" t="s">
        <v>392</v>
      </c>
      <c r="D284" s="80" t="s">
        <v>772</v>
      </c>
      <c r="F284" s="80" t="s">
        <v>331</v>
      </c>
      <c r="G284" s="80" t="s">
        <v>34</v>
      </c>
      <c r="H284" s="80" t="s">
        <v>855</v>
      </c>
      <c r="J284" s="80" t="s">
        <v>543</v>
      </c>
      <c r="K284" s="80" t="s">
        <v>36</v>
      </c>
    </row>
    <row r="285" spans="1:11" ht="15.75" customHeight="1" x14ac:dyDescent="0.25">
      <c r="A285" s="80" t="s">
        <v>733</v>
      </c>
      <c r="B285" s="80" t="s">
        <v>547</v>
      </c>
      <c r="C285" s="80" t="s">
        <v>392</v>
      </c>
      <c r="D285" s="80" t="s">
        <v>772</v>
      </c>
      <c r="F285" s="80" t="s">
        <v>331</v>
      </c>
      <c r="G285" s="80" t="s">
        <v>34</v>
      </c>
      <c r="H285" s="80" t="s">
        <v>856</v>
      </c>
      <c r="J285" s="80" t="s">
        <v>548</v>
      </c>
      <c r="K285" s="80" t="s">
        <v>36</v>
      </c>
    </row>
    <row r="286" spans="1:11" ht="15.75" customHeight="1" x14ac:dyDescent="0.25">
      <c r="A286" s="80" t="s">
        <v>549</v>
      </c>
      <c r="B286" s="80" t="s">
        <v>742</v>
      </c>
      <c r="C286" s="80" t="s">
        <v>392</v>
      </c>
      <c r="D286" s="80" t="s">
        <v>772</v>
      </c>
      <c r="F286" s="80" t="s">
        <v>43</v>
      </c>
      <c r="G286" s="80" t="s">
        <v>34</v>
      </c>
      <c r="H286" s="80" t="s">
        <v>855</v>
      </c>
      <c r="K286" s="80" t="s">
        <v>36</v>
      </c>
    </row>
    <row r="287" spans="1:11" ht="15.75" customHeight="1" x14ac:dyDescent="0.25">
      <c r="A287" s="80" t="s">
        <v>550</v>
      </c>
      <c r="B287" s="80" t="s">
        <v>551</v>
      </c>
      <c r="C287" s="80" t="s">
        <v>392</v>
      </c>
      <c r="D287" s="80" t="s">
        <v>772</v>
      </c>
      <c r="F287" s="80" t="s">
        <v>39</v>
      </c>
      <c r="G287" s="80" t="s">
        <v>34</v>
      </c>
      <c r="H287" s="80" t="s">
        <v>856</v>
      </c>
      <c r="K287" s="80" t="s">
        <v>36</v>
      </c>
    </row>
    <row r="288" spans="1:11" ht="15.75" customHeight="1" x14ac:dyDescent="0.25">
      <c r="A288" s="80" t="s">
        <v>552</v>
      </c>
      <c r="B288" s="80" t="s">
        <v>553</v>
      </c>
      <c r="C288" s="80" t="s">
        <v>392</v>
      </c>
      <c r="D288" s="80" t="s">
        <v>772</v>
      </c>
      <c r="F288" s="80" t="s">
        <v>43</v>
      </c>
      <c r="G288" s="80" t="s">
        <v>34</v>
      </c>
      <c r="H288" s="80" t="s">
        <v>860</v>
      </c>
      <c r="K288" s="80" t="s">
        <v>36</v>
      </c>
    </row>
    <row r="289" spans="1:11" ht="15.75" customHeight="1" x14ac:dyDescent="0.25">
      <c r="A289" s="80" t="s">
        <v>554</v>
      </c>
      <c r="B289" s="80" t="s">
        <v>555</v>
      </c>
      <c r="C289" s="80" t="s">
        <v>392</v>
      </c>
      <c r="D289" s="80" t="s">
        <v>772</v>
      </c>
      <c r="F289" s="80" t="s">
        <v>43</v>
      </c>
      <c r="G289" s="80" t="s">
        <v>34</v>
      </c>
      <c r="H289" s="80" t="s">
        <v>860</v>
      </c>
      <c r="K289" s="80" t="s">
        <v>36</v>
      </c>
    </row>
    <row r="290" spans="1:11" ht="15.75" customHeight="1" x14ac:dyDescent="0.25">
      <c r="A290" s="80" t="s">
        <v>556</v>
      </c>
      <c r="B290" s="80" t="s">
        <v>557</v>
      </c>
      <c r="C290" s="80" t="s">
        <v>392</v>
      </c>
      <c r="D290" s="80" t="s">
        <v>772</v>
      </c>
      <c r="F290" s="80" t="s">
        <v>33</v>
      </c>
      <c r="G290" s="80" t="s">
        <v>34</v>
      </c>
      <c r="H290" s="80" t="s">
        <v>860</v>
      </c>
      <c r="K290" s="80" t="s">
        <v>36</v>
      </c>
    </row>
    <row r="291" spans="1:11" ht="15.75" customHeight="1" x14ac:dyDescent="0.25">
      <c r="A291" s="80" t="s">
        <v>558</v>
      </c>
      <c r="B291" s="80" t="s">
        <v>559</v>
      </c>
      <c r="C291" s="80" t="s">
        <v>392</v>
      </c>
      <c r="D291" s="80" t="s">
        <v>772</v>
      </c>
      <c r="F291" s="80" t="s">
        <v>39</v>
      </c>
      <c r="G291" s="80" t="s">
        <v>34</v>
      </c>
      <c r="H291" s="80" t="s">
        <v>860</v>
      </c>
      <c r="K291" s="80" t="s">
        <v>36</v>
      </c>
    </row>
    <row r="292" spans="1:11" ht="15.75" customHeight="1" x14ac:dyDescent="0.25">
      <c r="A292" s="80" t="s">
        <v>562</v>
      </c>
      <c r="B292" s="80" t="s">
        <v>563</v>
      </c>
      <c r="C292" s="80" t="s">
        <v>392</v>
      </c>
      <c r="D292" s="80" t="s">
        <v>772</v>
      </c>
      <c r="F292" s="80" t="s">
        <v>39</v>
      </c>
      <c r="G292" s="80" t="s">
        <v>34</v>
      </c>
      <c r="H292" s="80" t="s">
        <v>856</v>
      </c>
      <c r="J292" s="80" t="s">
        <v>205</v>
      </c>
      <c r="K292" s="80" t="s">
        <v>36</v>
      </c>
    </row>
    <row r="293" spans="1:11" ht="15.75" customHeight="1" x14ac:dyDescent="0.25">
      <c r="A293" s="80" t="s">
        <v>564</v>
      </c>
      <c r="B293" s="80" t="s">
        <v>565</v>
      </c>
      <c r="C293" s="80" t="s">
        <v>392</v>
      </c>
      <c r="D293" s="80" t="s">
        <v>225</v>
      </c>
      <c r="F293" s="80" t="s">
        <v>39</v>
      </c>
      <c r="G293" s="80" t="s">
        <v>34</v>
      </c>
      <c r="H293" s="80" t="s">
        <v>856</v>
      </c>
      <c r="J293" s="80" t="s">
        <v>801</v>
      </c>
      <c r="K293" s="80" t="s">
        <v>36</v>
      </c>
    </row>
    <row r="294" spans="1:11" ht="15.75" customHeight="1" x14ac:dyDescent="0.25">
      <c r="A294" s="80" t="s">
        <v>566</v>
      </c>
      <c r="B294" s="80" t="s">
        <v>567</v>
      </c>
      <c r="C294" s="80" t="s">
        <v>392</v>
      </c>
      <c r="D294" s="80" t="s">
        <v>225</v>
      </c>
      <c r="F294" s="80" t="s">
        <v>331</v>
      </c>
      <c r="G294" s="80" t="s">
        <v>34</v>
      </c>
      <c r="H294" s="80" t="s">
        <v>855</v>
      </c>
      <c r="K294" s="80" t="s">
        <v>36</v>
      </c>
    </row>
    <row r="295" spans="1:11" ht="15.75" customHeight="1" x14ac:dyDescent="0.25">
      <c r="A295" s="80" t="s">
        <v>568</v>
      </c>
      <c r="B295" s="80" t="s">
        <v>569</v>
      </c>
      <c r="C295" s="80" t="s">
        <v>392</v>
      </c>
      <c r="D295" s="80" t="s">
        <v>225</v>
      </c>
      <c r="F295" s="80" t="s">
        <v>39</v>
      </c>
      <c r="G295" s="80" t="s">
        <v>34</v>
      </c>
      <c r="H295" s="80" t="s">
        <v>860</v>
      </c>
      <c r="K295" s="80" t="s">
        <v>36</v>
      </c>
    </row>
    <row r="296" spans="1:11" ht="15.75" customHeight="1" x14ac:dyDescent="0.25">
      <c r="A296" s="80" t="s">
        <v>721</v>
      </c>
      <c r="B296" s="80" t="s">
        <v>613</v>
      </c>
      <c r="C296" s="80" t="s">
        <v>392</v>
      </c>
      <c r="D296" s="80" t="s">
        <v>489</v>
      </c>
      <c r="E296" s="80" t="s">
        <v>32</v>
      </c>
      <c r="F296" s="80" t="s">
        <v>43</v>
      </c>
      <c r="G296" s="80" t="s">
        <v>34</v>
      </c>
      <c r="H296" s="80" t="s">
        <v>860</v>
      </c>
      <c r="K296" s="80" t="s">
        <v>36</v>
      </c>
    </row>
    <row r="297" spans="1:11" ht="15.75" customHeight="1" x14ac:dyDescent="0.25">
      <c r="A297" s="80" t="s">
        <v>487</v>
      </c>
      <c r="B297" s="80" t="s">
        <v>488</v>
      </c>
      <c r="C297" s="80" t="s">
        <v>392</v>
      </c>
      <c r="D297" s="80" t="s">
        <v>489</v>
      </c>
      <c r="E297" s="80" t="s">
        <v>32</v>
      </c>
      <c r="F297" s="80" t="s">
        <v>43</v>
      </c>
      <c r="G297" s="80" t="s">
        <v>34</v>
      </c>
      <c r="H297" s="80" t="s">
        <v>856</v>
      </c>
      <c r="K297" s="80" t="s">
        <v>36</v>
      </c>
    </row>
    <row r="298" spans="1:11" ht="15.75" customHeight="1" x14ac:dyDescent="0.25">
      <c r="A298" s="80" t="s">
        <v>579</v>
      </c>
      <c r="B298" s="80" t="s">
        <v>580</v>
      </c>
      <c r="C298" s="80" t="s">
        <v>572</v>
      </c>
      <c r="D298" s="80" t="s">
        <v>31</v>
      </c>
      <c r="E298" s="80" t="s">
        <v>32</v>
      </c>
      <c r="F298" s="80" t="s">
        <v>331</v>
      </c>
      <c r="G298" s="80" t="s">
        <v>34</v>
      </c>
      <c r="H298" s="80" t="s">
        <v>858</v>
      </c>
      <c r="K298" s="80" t="s">
        <v>40</v>
      </c>
    </row>
    <row r="299" spans="1:11" ht="15.75" customHeight="1" x14ac:dyDescent="0.25">
      <c r="A299" s="80" t="s">
        <v>581</v>
      </c>
      <c r="B299" s="80" t="s">
        <v>582</v>
      </c>
      <c r="C299" s="80" t="s">
        <v>572</v>
      </c>
      <c r="D299" s="80" t="s">
        <v>31</v>
      </c>
      <c r="E299" s="80" t="s">
        <v>32</v>
      </c>
      <c r="F299" s="80" t="s">
        <v>43</v>
      </c>
      <c r="G299" s="80" t="s">
        <v>34</v>
      </c>
      <c r="H299" s="80" t="s">
        <v>859</v>
      </c>
      <c r="J299" s="80" t="s">
        <v>576</v>
      </c>
      <c r="K299" s="80" t="s">
        <v>36</v>
      </c>
    </row>
    <row r="300" spans="1:11" ht="15.75" customHeight="1" x14ac:dyDescent="0.25">
      <c r="A300" s="80" t="s">
        <v>577</v>
      </c>
      <c r="B300" s="80" t="s">
        <v>578</v>
      </c>
      <c r="C300" s="80" t="s">
        <v>572</v>
      </c>
      <c r="D300" s="80" t="s">
        <v>31</v>
      </c>
      <c r="E300" s="80" t="s">
        <v>32</v>
      </c>
      <c r="F300" s="80" t="s">
        <v>331</v>
      </c>
      <c r="G300" s="80" t="s">
        <v>34</v>
      </c>
      <c r="H300" s="80" t="s">
        <v>857</v>
      </c>
      <c r="K300" s="80" t="s">
        <v>40</v>
      </c>
    </row>
    <row r="301" spans="1:11" ht="15.75" customHeight="1" x14ac:dyDescent="0.25">
      <c r="A301" s="80" t="s">
        <v>570</v>
      </c>
      <c r="B301" s="80" t="s">
        <v>571</v>
      </c>
      <c r="C301" s="80" t="s">
        <v>572</v>
      </c>
      <c r="D301" s="80" t="s">
        <v>31</v>
      </c>
      <c r="E301" s="80" t="s">
        <v>32</v>
      </c>
      <c r="F301" s="80" t="s">
        <v>43</v>
      </c>
      <c r="G301" s="80" t="s">
        <v>34</v>
      </c>
      <c r="H301" s="80" t="s">
        <v>860</v>
      </c>
      <c r="J301" s="80" t="s">
        <v>573</v>
      </c>
      <c r="K301" s="80" t="s">
        <v>40</v>
      </c>
    </row>
    <row r="302" spans="1:11" ht="15.75" customHeight="1" x14ac:dyDescent="0.25">
      <c r="A302" s="80" t="s">
        <v>583</v>
      </c>
      <c r="B302" s="80" t="s">
        <v>584</v>
      </c>
      <c r="C302" s="80" t="s">
        <v>572</v>
      </c>
      <c r="D302" s="80" t="s">
        <v>31</v>
      </c>
      <c r="E302" s="80" t="s">
        <v>32</v>
      </c>
      <c r="F302" s="80" t="s">
        <v>331</v>
      </c>
      <c r="G302" s="80" t="s">
        <v>34</v>
      </c>
      <c r="H302" s="80" t="s">
        <v>857</v>
      </c>
      <c r="K302" s="80" t="s">
        <v>40</v>
      </c>
    </row>
    <row r="303" spans="1:11" ht="15.75" customHeight="1" x14ac:dyDescent="0.25">
      <c r="A303" s="80" t="s">
        <v>574</v>
      </c>
      <c r="B303" s="80" t="s">
        <v>575</v>
      </c>
      <c r="C303" s="80" t="s">
        <v>572</v>
      </c>
      <c r="D303" s="80" t="s">
        <v>31</v>
      </c>
      <c r="E303" s="80" t="s">
        <v>32</v>
      </c>
      <c r="F303" s="80" t="s">
        <v>43</v>
      </c>
      <c r="G303" s="80" t="s">
        <v>34</v>
      </c>
      <c r="H303" s="80" t="s">
        <v>857</v>
      </c>
      <c r="J303" s="80" t="s">
        <v>576</v>
      </c>
      <c r="K303" s="80" t="s">
        <v>36</v>
      </c>
    </row>
    <row r="304" spans="1:11" ht="15.75" customHeight="1" x14ac:dyDescent="0.25">
      <c r="A304" s="80" t="s">
        <v>616</v>
      </c>
      <c r="B304" s="80" t="s">
        <v>617</v>
      </c>
      <c r="C304" s="80" t="s">
        <v>572</v>
      </c>
      <c r="D304" s="80" t="s">
        <v>31</v>
      </c>
      <c r="F304" s="80" t="s">
        <v>43</v>
      </c>
      <c r="G304" s="80" t="s">
        <v>34</v>
      </c>
      <c r="H304" s="80" t="s">
        <v>858</v>
      </c>
      <c r="J304" s="80" t="s">
        <v>576</v>
      </c>
      <c r="K304" s="80" t="s">
        <v>36</v>
      </c>
    </row>
    <row r="305" spans="1:28" ht="15.75" customHeight="1" x14ac:dyDescent="0.25">
      <c r="A305" s="80" t="s">
        <v>737</v>
      </c>
      <c r="B305" s="80" t="s">
        <v>738</v>
      </c>
      <c r="C305" s="80" t="s">
        <v>572</v>
      </c>
      <c r="D305" s="80" t="s">
        <v>31</v>
      </c>
      <c r="G305" s="80" t="s">
        <v>34</v>
      </c>
      <c r="H305" s="80" t="s">
        <v>857</v>
      </c>
    </row>
    <row r="306" spans="1:28" ht="15.75" customHeight="1" x14ac:dyDescent="0.25">
      <c r="A306" s="80" t="s">
        <v>914</v>
      </c>
      <c r="B306" s="80" t="s">
        <v>461</v>
      </c>
      <c r="C306" s="80" t="s">
        <v>572</v>
      </c>
      <c r="D306" s="80" t="s">
        <v>134</v>
      </c>
      <c r="E306" s="80" t="s">
        <v>32</v>
      </c>
      <c r="F306" s="80" t="s">
        <v>43</v>
      </c>
      <c r="G306" s="80" t="s">
        <v>34</v>
      </c>
      <c r="H306" s="80" t="s">
        <v>857</v>
      </c>
      <c r="K306" s="80" t="s">
        <v>915</v>
      </c>
    </row>
    <row r="307" spans="1:28" ht="15.75" customHeight="1" x14ac:dyDescent="0.25">
      <c r="A307" s="80" t="s">
        <v>593</v>
      </c>
      <c r="B307" s="80" t="s">
        <v>594</v>
      </c>
      <c r="C307" s="80" t="s">
        <v>572</v>
      </c>
      <c r="D307" s="80" t="s">
        <v>134</v>
      </c>
      <c r="E307" s="80" t="s">
        <v>32</v>
      </c>
      <c r="F307" s="80" t="s">
        <v>43</v>
      </c>
      <c r="G307" s="80" t="s">
        <v>34</v>
      </c>
      <c r="H307" s="80" t="s">
        <v>858</v>
      </c>
      <c r="I307" s="80" t="s">
        <v>591</v>
      </c>
      <c r="J307" s="80" t="s">
        <v>595</v>
      </c>
      <c r="K307" s="80" t="s">
        <v>596</v>
      </c>
    </row>
    <row r="308" spans="1:28" ht="15.75" customHeight="1" x14ac:dyDescent="0.25">
      <c r="A308" s="80" t="s">
        <v>644</v>
      </c>
      <c r="B308" s="80" t="s">
        <v>645</v>
      </c>
      <c r="C308" s="80" t="s">
        <v>572</v>
      </c>
      <c r="D308" s="80" t="s">
        <v>134</v>
      </c>
      <c r="E308" s="80" t="s">
        <v>32</v>
      </c>
      <c r="F308" s="80" t="s">
        <v>33</v>
      </c>
      <c r="G308" s="80" t="s">
        <v>34</v>
      </c>
      <c r="H308" s="80" t="s">
        <v>859</v>
      </c>
      <c r="I308" s="80" t="s">
        <v>591</v>
      </c>
      <c r="J308" s="80" t="s">
        <v>646</v>
      </c>
      <c r="K308" s="80" t="s">
        <v>832</v>
      </c>
    </row>
    <row r="309" spans="1:28" ht="15.75" customHeight="1" x14ac:dyDescent="0.25">
      <c r="A309" s="80" t="s">
        <v>589</v>
      </c>
      <c r="B309" s="80" t="s">
        <v>590</v>
      </c>
      <c r="C309" s="80" t="s">
        <v>572</v>
      </c>
      <c r="D309" s="80" t="s">
        <v>134</v>
      </c>
      <c r="E309" s="80" t="s">
        <v>32</v>
      </c>
      <c r="F309" s="80" t="s">
        <v>43</v>
      </c>
      <c r="G309" s="80" t="s">
        <v>34</v>
      </c>
      <c r="H309" s="80" t="s">
        <v>858</v>
      </c>
      <c r="I309" s="80" t="s">
        <v>591</v>
      </c>
      <c r="J309" s="80" t="s">
        <v>592</v>
      </c>
      <c r="K309" s="80" t="s">
        <v>833</v>
      </c>
    </row>
    <row r="310" spans="1:28" ht="15.75" customHeight="1" x14ac:dyDescent="0.25">
      <c r="A310" s="80" t="s">
        <v>686</v>
      </c>
      <c r="B310" s="80" t="s">
        <v>687</v>
      </c>
      <c r="C310" s="80" t="s">
        <v>572</v>
      </c>
      <c r="D310" s="80" t="s">
        <v>134</v>
      </c>
      <c r="E310" s="80" t="s">
        <v>32</v>
      </c>
      <c r="F310" s="80" t="s">
        <v>331</v>
      </c>
      <c r="G310" s="80" t="s">
        <v>34</v>
      </c>
      <c r="H310" s="80" t="s">
        <v>860</v>
      </c>
      <c r="K310" s="80" t="s">
        <v>40</v>
      </c>
    </row>
    <row r="311" spans="1:28" ht="15.75" customHeight="1" x14ac:dyDescent="0.25">
      <c r="A311" s="80" t="s">
        <v>597</v>
      </c>
      <c r="B311" s="80" t="s">
        <v>598</v>
      </c>
      <c r="C311" s="80" t="s">
        <v>572</v>
      </c>
      <c r="D311" s="80" t="s">
        <v>134</v>
      </c>
      <c r="E311" s="80" t="s">
        <v>32</v>
      </c>
      <c r="F311" s="80" t="s">
        <v>331</v>
      </c>
      <c r="G311" s="80" t="s">
        <v>34</v>
      </c>
      <c r="H311" s="80" t="s">
        <v>858</v>
      </c>
      <c r="K311" s="80" t="s">
        <v>40</v>
      </c>
    </row>
    <row r="312" spans="1:28" ht="15.75" customHeight="1" x14ac:dyDescent="0.25">
      <c r="A312" s="80" t="s">
        <v>652</v>
      </c>
      <c r="B312" s="80" t="s">
        <v>653</v>
      </c>
      <c r="C312" s="80" t="s">
        <v>572</v>
      </c>
      <c r="D312" s="80" t="s">
        <v>134</v>
      </c>
      <c r="G312" s="80" t="s">
        <v>34</v>
      </c>
      <c r="H312" s="80" t="s">
        <v>858</v>
      </c>
      <c r="I312" s="80" t="s">
        <v>587</v>
      </c>
      <c r="J312" s="80" t="s">
        <v>654</v>
      </c>
      <c r="K312" s="80" t="s">
        <v>655</v>
      </c>
    </row>
    <row r="313" spans="1:28" ht="15.75" customHeight="1" x14ac:dyDescent="0.25">
      <c r="A313" s="80" t="s">
        <v>788</v>
      </c>
      <c r="B313" s="80" t="s">
        <v>789</v>
      </c>
      <c r="C313" s="80" t="s">
        <v>572</v>
      </c>
      <c r="D313" s="80" t="s">
        <v>134</v>
      </c>
      <c r="F313" s="80" t="s">
        <v>39</v>
      </c>
      <c r="G313" s="80" t="s">
        <v>34</v>
      </c>
      <c r="H313" s="80" t="s">
        <v>859</v>
      </c>
      <c r="J313" s="80" t="s">
        <v>834</v>
      </c>
      <c r="K313" s="80" t="s">
        <v>790</v>
      </c>
    </row>
    <row r="314" spans="1:28" ht="15.75" customHeight="1" x14ac:dyDescent="0.25">
      <c r="A314" s="80" t="s">
        <v>636</v>
      </c>
      <c r="B314" s="80" t="s">
        <v>637</v>
      </c>
      <c r="C314" s="80" t="s">
        <v>572</v>
      </c>
      <c r="D314" s="80" t="s">
        <v>134</v>
      </c>
      <c r="G314" s="80" t="s">
        <v>34</v>
      </c>
      <c r="H314" s="80" t="s">
        <v>858</v>
      </c>
      <c r="I314" s="80" t="s">
        <v>587</v>
      </c>
      <c r="J314" s="80" t="s">
        <v>638</v>
      </c>
      <c r="K314" s="80" t="s">
        <v>620</v>
      </c>
    </row>
    <row r="315" spans="1:28" ht="15.75" customHeight="1" x14ac:dyDescent="0.25">
      <c r="A315" s="80" t="s">
        <v>629</v>
      </c>
      <c r="B315" s="80" t="s">
        <v>630</v>
      </c>
      <c r="C315" s="80" t="s">
        <v>572</v>
      </c>
      <c r="D315" s="80" t="s">
        <v>134</v>
      </c>
      <c r="F315" s="80" t="s">
        <v>43</v>
      </c>
      <c r="G315" s="80" t="s">
        <v>34</v>
      </c>
      <c r="H315" s="80" t="s">
        <v>858</v>
      </c>
      <c r="I315" s="80" t="s">
        <v>587</v>
      </c>
      <c r="J315" s="80" t="s">
        <v>631</v>
      </c>
      <c r="K315" s="80" t="s">
        <v>620</v>
      </c>
    </row>
    <row r="316" spans="1:28" ht="15.75" customHeight="1" x14ac:dyDescent="0.25">
      <c r="A316" s="80" t="s">
        <v>647</v>
      </c>
      <c r="B316" s="80" t="s">
        <v>648</v>
      </c>
      <c r="C316" s="80" t="s">
        <v>572</v>
      </c>
      <c r="D316" s="80" t="s">
        <v>134</v>
      </c>
      <c r="F316" s="80" t="s">
        <v>39</v>
      </c>
      <c r="G316" s="80" t="s">
        <v>34</v>
      </c>
      <c r="H316" s="80" t="s">
        <v>857</v>
      </c>
      <c r="I316" s="80" t="s">
        <v>591</v>
      </c>
      <c r="J316" s="80" t="s">
        <v>835</v>
      </c>
      <c r="K316" s="80" t="s">
        <v>620</v>
      </c>
    </row>
    <row r="317" spans="1:28" ht="15.75" customHeight="1" x14ac:dyDescent="0.25">
      <c r="A317" s="80" t="s">
        <v>746</v>
      </c>
      <c r="B317" s="80" t="s">
        <v>632</v>
      </c>
      <c r="C317" s="80" t="s">
        <v>572</v>
      </c>
      <c r="D317" s="80" t="s">
        <v>134</v>
      </c>
      <c r="F317" s="80" t="s">
        <v>43</v>
      </c>
      <c r="G317" s="80" t="s">
        <v>34</v>
      </c>
      <c r="H317" s="80" t="s">
        <v>858</v>
      </c>
      <c r="I317" s="80" t="s">
        <v>587</v>
      </c>
      <c r="J317" s="80" t="s">
        <v>633</v>
      </c>
      <c r="K317" s="80" t="s">
        <v>620</v>
      </c>
    </row>
    <row r="318" spans="1:28" ht="15.75" customHeight="1" x14ac:dyDescent="0.25">
      <c r="A318" s="80" t="s">
        <v>916</v>
      </c>
      <c r="B318" s="80" t="s">
        <v>677</v>
      </c>
      <c r="C318" s="80" t="s">
        <v>572</v>
      </c>
      <c r="D318" s="80" t="s">
        <v>134</v>
      </c>
      <c r="F318" s="80" t="s">
        <v>43</v>
      </c>
      <c r="G318" s="80" t="s">
        <v>34</v>
      </c>
      <c r="H318" s="80" t="s">
        <v>857</v>
      </c>
      <c r="J318" s="80" t="s">
        <v>917</v>
      </c>
      <c r="L318" s="81"/>
      <c r="M318" s="81"/>
      <c r="N318" s="81"/>
      <c r="O318" s="81"/>
      <c r="P318" s="81"/>
      <c r="Q318" s="81"/>
      <c r="R318" s="81"/>
      <c r="S318" s="81"/>
      <c r="T318" s="81"/>
      <c r="U318" s="81"/>
      <c r="V318" s="81"/>
      <c r="W318" s="81"/>
      <c r="X318" s="81"/>
      <c r="Y318" s="81"/>
      <c r="Z318" s="81"/>
      <c r="AA318" s="81"/>
      <c r="AB318" s="81"/>
    </row>
    <row r="319" spans="1:28" ht="15.75" customHeight="1" x14ac:dyDescent="0.25">
      <c r="A319" s="80" t="s">
        <v>736</v>
      </c>
      <c r="B319" s="80" t="s">
        <v>690</v>
      </c>
      <c r="C319" s="80" t="s">
        <v>572</v>
      </c>
      <c r="D319" s="80" t="s">
        <v>134</v>
      </c>
      <c r="G319" s="80" t="s">
        <v>34</v>
      </c>
      <c r="H319" s="80" t="s">
        <v>858</v>
      </c>
      <c r="I319" s="80" t="s">
        <v>587</v>
      </c>
      <c r="J319" s="80" t="s">
        <v>691</v>
      </c>
      <c r="K319" s="80" t="s">
        <v>620</v>
      </c>
    </row>
    <row r="320" spans="1:28" ht="15.75" customHeight="1" x14ac:dyDescent="0.25">
      <c r="A320" s="80" t="s">
        <v>656</v>
      </c>
      <c r="B320" s="80" t="s">
        <v>657</v>
      </c>
      <c r="C320" s="80" t="s">
        <v>572</v>
      </c>
      <c r="D320" s="80" t="s">
        <v>134</v>
      </c>
      <c r="F320" s="80" t="s">
        <v>39</v>
      </c>
      <c r="G320" s="80" t="s">
        <v>34</v>
      </c>
      <c r="H320" s="80" t="s">
        <v>858</v>
      </c>
      <c r="I320" s="80" t="s">
        <v>587</v>
      </c>
      <c r="J320" s="80" t="s">
        <v>658</v>
      </c>
      <c r="K320" s="80" t="s">
        <v>655</v>
      </c>
    </row>
    <row r="321" spans="1:28" ht="15.75" customHeight="1" x14ac:dyDescent="0.25">
      <c r="A321" s="80" t="s">
        <v>836</v>
      </c>
      <c r="B321" s="80" t="s">
        <v>634</v>
      </c>
      <c r="C321" s="80" t="s">
        <v>572</v>
      </c>
      <c r="D321" s="80" t="s">
        <v>134</v>
      </c>
      <c r="F321" s="80" t="s">
        <v>43</v>
      </c>
      <c r="G321" s="80" t="s">
        <v>34</v>
      </c>
      <c r="H321" s="80" t="s">
        <v>858</v>
      </c>
      <c r="I321" s="80" t="s">
        <v>587</v>
      </c>
      <c r="J321" s="80" t="s">
        <v>635</v>
      </c>
      <c r="K321" s="80" t="s">
        <v>36</v>
      </c>
    </row>
    <row r="322" spans="1:28" ht="15.75" customHeight="1" x14ac:dyDescent="0.25">
      <c r="A322" s="80" t="s">
        <v>649</v>
      </c>
      <c r="B322" s="80" t="s">
        <v>650</v>
      </c>
      <c r="C322" s="80" t="s">
        <v>572</v>
      </c>
      <c r="D322" s="80" t="s">
        <v>134</v>
      </c>
      <c r="F322" s="80" t="s">
        <v>43</v>
      </c>
      <c r="G322" s="80" t="s">
        <v>34</v>
      </c>
      <c r="H322" s="80" t="s">
        <v>857</v>
      </c>
      <c r="K322" s="80" t="s">
        <v>651</v>
      </c>
    </row>
    <row r="323" spans="1:28" ht="15.75" customHeight="1" x14ac:dyDescent="0.25">
      <c r="A323" s="80" t="s">
        <v>688</v>
      </c>
      <c r="B323" s="80" t="s">
        <v>689</v>
      </c>
      <c r="C323" s="80" t="s">
        <v>572</v>
      </c>
      <c r="D323" s="80" t="s">
        <v>134</v>
      </c>
      <c r="F323" s="80" t="s">
        <v>39</v>
      </c>
      <c r="G323" s="80" t="s">
        <v>34</v>
      </c>
      <c r="H323" s="80" t="s">
        <v>858</v>
      </c>
      <c r="I323" s="80" t="s">
        <v>587</v>
      </c>
      <c r="J323" s="80" t="s">
        <v>837</v>
      </c>
      <c r="K323" s="80" t="s">
        <v>620</v>
      </c>
    </row>
    <row r="324" spans="1:28" ht="15.75" customHeight="1" x14ac:dyDescent="0.25">
      <c r="A324" s="80" t="s">
        <v>639</v>
      </c>
      <c r="B324" s="80" t="s">
        <v>640</v>
      </c>
      <c r="C324" s="80" t="s">
        <v>572</v>
      </c>
      <c r="D324" s="80" t="s">
        <v>134</v>
      </c>
      <c r="F324" s="80" t="s">
        <v>43</v>
      </c>
      <c r="G324" s="80" t="s">
        <v>34</v>
      </c>
      <c r="H324" s="80" t="s">
        <v>858</v>
      </c>
      <c r="I324" s="80" t="s">
        <v>587</v>
      </c>
      <c r="J324" s="80" t="s">
        <v>838</v>
      </c>
      <c r="K324" s="80" t="s">
        <v>620</v>
      </c>
    </row>
    <row r="325" spans="1:28" ht="15.75" customHeight="1" x14ac:dyDescent="0.25">
      <c r="A325" s="80" t="s">
        <v>623</v>
      </c>
      <c r="B325" s="80" t="s">
        <v>624</v>
      </c>
      <c r="C325" s="80" t="s">
        <v>572</v>
      </c>
      <c r="D325" s="80" t="s">
        <v>134</v>
      </c>
      <c r="F325" s="80" t="s">
        <v>33</v>
      </c>
      <c r="G325" s="80" t="s">
        <v>34</v>
      </c>
      <c r="H325" s="80" t="s">
        <v>858</v>
      </c>
      <c r="I325" s="80" t="s">
        <v>587</v>
      </c>
      <c r="J325" s="80" t="s">
        <v>625</v>
      </c>
      <c r="K325" s="80" t="s">
        <v>620</v>
      </c>
    </row>
    <row r="326" spans="1:28" ht="15.75" customHeight="1" x14ac:dyDescent="0.25">
      <c r="A326" s="80" t="s">
        <v>641</v>
      </c>
      <c r="B326" s="80" t="s">
        <v>642</v>
      </c>
      <c r="C326" s="80" t="s">
        <v>572</v>
      </c>
      <c r="D326" s="80" t="s">
        <v>134</v>
      </c>
      <c r="F326" s="80" t="s">
        <v>43</v>
      </c>
      <c r="G326" s="80" t="s">
        <v>34</v>
      </c>
      <c r="H326" s="80" t="s">
        <v>859</v>
      </c>
      <c r="I326" s="80" t="s">
        <v>591</v>
      </c>
      <c r="J326" s="80" t="s">
        <v>643</v>
      </c>
      <c r="K326" s="80" t="s">
        <v>620</v>
      </c>
    </row>
    <row r="327" spans="1:28" ht="15.75" customHeight="1" x14ac:dyDescent="0.25">
      <c r="A327" s="80" t="s">
        <v>626</v>
      </c>
      <c r="B327" s="80" t="s">
        <v>627</v>
      </c>
      <c r="C327" s="80" t="s">
        <v>572</v>
      </c>
      <c r="D327" s="80" t="s">
        <v>134</v>
      </c>
      <c r="F327" s="80" t="s">
        <v>43</v>
      </c>
      <c r="G327" s="80" t="s">
        <v>34</v>
      </c>
      <c r="H327" s="80" t="s">
        <v>858</v>
      </c>
      <c r="I327" s="80" t="s">
        <v>587</v>
      </c>
      <c r="J327" s="80" t="s">
        <v>628</v>
      </c>
      <c r="K327" s="80" t="s">
        <v>620</v>
      </c>
    </row>
    <row r="328" spans="1:28" ht="15.75" customHeight="1" x14ac:dyDescent="0.25">
      <c r="A328" s="80" t="s">
        <v>621</v>
      </c>
      <c r="B328" s="80" t="s">
        <v>622</v>
      </c>
      <c r="C328" s="80" t="s">
        <v>572</v>
      </c>
      <c r="D328" s="80" t="s">
        <v>134</v>
      </c>
      <c r="F328" s="80" t="s">
        <v>43</v>
      </c>
      <c r="G328" s="80" t="s">
        <v>34</v>
      </c>
      <c r="H328" s="80" t="s">
        <v>858</v>
      </c>
      <c r="I328" s="80" t="s">
        <v>587</v>
      </c>
      <c r="K328" s="80" t="s">
        <v>620</v>
      </c>
    </row>
    <row r="329" spans="1:28" ht="15.75" customHeight="1" x14ac:dyDescent="0.25">
      <c r="A329" s="80" t="s">
        <v>618</v>
      </c>
      <c r="B329" s="80" t="s">
        <v>724</v>
      </c>
      <c r="C329" s="80" t="s">
        <v>572</v>
      </c>
      <c r="D329" s="80" t="s">
        <v>134</v>
      </c>
      <c r="F329" s="80" t="s">
        <v>43</v>
      </c>
      <c r="G329" s="80" t="s">
        <v>34</v>
      </c>
      <c r="H329" s="80" t="s">
        <v>858</v>
      </c>
      <c r="I329" s="80" t="s">
        <v>587</v>
      </c>
      <c r="J329" s="80" t="s">
        <v>619</v>
      </c>
      <c r="K329" s="80" t="s">
        <v>620</v>
      </c>
    </row>
    <row r="330" spans="1:28" ht="15.75" customHeight="1" x14ac:dyDescent="0.25">
      <c r="A330" s="81" t="s">
        <v>900</v>
      </c>
      <c r="B330" s="82"/>
      <c r="C330" s="81" t="s">
        <v>572</v>
      </c>
      <c r="D330" s="81" t="s">
        <v>134</v>
      </c>
      <c r="E330" s="81"/>
      <c r="F330" s="81"/>
      <c r="G330" s="81"/>
      <c r="H330" s="83" t="s">
        <v>857</v>
      </c>
      <c r="I330" s="83"/>
      <c r="J330" s="81"/>
      <c r="K330" s="81"/>
    </row>
    <row r="331" spans="1:28" ht="15.75" customHeight="1" x14ac:dyDescent="0.25">
      <c r="A331" s="80" t="s">
        <v>585</v>
      </c>
      <c r="B331" s="80" t="s">
        <v>586</v>
      </c>
      <c r="C331" s="80" t="s">
        <v>572</v>
      </c>
      <c r="D331" s="80" t="s">
        <v>134</v>
      </c>
      <c r="F331" s="80" t="s">
        <v>33</v>
      </c>
      <c r="G331" s="80" t="s">
        <v>34</v>
      </c>
      <c r="H331" s="80" t="s">
        <v>858</v>
      </c>
      <c r="I331" s="80" t="s">
        <v>587</v>
      </c>
      <c r="J331" s="80" t="s">
        <v>588</v>
      </c>
      <c r="K331" s="80" t="s">
        <v>839</v>
      </c>
      <c r="L331" s="81"/>
      <c r="M331" s="81"/>
      <c r="N331" s="81"/>
      <c r="O331" s="81"/>
      <c r="P331" s="81"/>
      <c r="Q331" s="81"/>
      <c r="R331" s="81"/>
      <c r="S331" s="81"/>
      <c r="T331" s="81"/>
      <c r="U331" s="81"/>
      <c r="V331" s="81"/>
      <c r="W331" s="81"/>
      <c r="X331" s="81"/>
      <c r="Y331" s="81"/>
      <c r="Z331" s="81"/>
      <c r="AA331" s="81"/>
      <c r="AB331" s="81"/>
    </row>
    <row r="332" spans="1:28" ht="15.75" customHeight="1" x14ac:dyDescent="0.25">
      <c r="A332" s="80" t="s">
        <v>599</v>
      </c>
      <c r="B332" s="80" t="s">
        <v>600</v>
      </c>
      <c r="C332" s="80" t="s">
        <v>572</v>
      </c>
      <c r="D332" s="80" t="s">
        <v>773</v>
      </c>
      <c r="E332" s="80" t="s">
        <v>32</v>
      </c>
      <c r="G332" s="80" t="s">
        <v>34</v>
      </c>
      <c r="H332" s="80" t="s">
        <v>858</v>
      </c>
      <c r="I332" s="80" t="s">
        <v>591</v>
      </c>
      <c r="J332" s="80" t="s">
        <v>840</v>
      </c>
      <c r="K332" s="80" t="s">
        <v>143</v>
      </c>
      <c r="L332" s="81"/>
      <c r="M332" s="81"/>
      <c r="N332" s="81"/>
      <c r="O332" s="81"/>
      <c r="P332" s="81"/>
      <c r="Q332" s="81"/>
      <c r="R332" s="81"/>
      <c r="S332" s="81"/>
      <c r="T332" s="81"/>
      <c r="U332" s="81"/>
      <c r="V332" s="81"/>
      <c r="W332" s="81"/>
      <c r="X332" s="81"/>
      <c r="Y332" s="81"/>
      <c r="Z332" s="81"/>
      <c r="AA332" s="81"/>
      <c r="AB332" s="81"/>
    </row>
    <row r="333" spans="1:28" ht="15.75" customHeight="1" x14ac:dyDescent="0.25">
      <c r="A333" s="81" t="s">
        <v>895</v>
      </c>
      <c r="B333" s="82"/>
      <c r="C333" s="81" t="s">
        <v>572</v>
      </c>
      <c r="D333" s="81" t="s">
        <v>773</v>
      </c>
      <c r="E333" s="81"/>
      <c r="F333" s="81"/>
      <c r="G333" s="81"/>
      <c r="H333" s="83" t="s">
        <v>859</v>
      </c>
      <c r="I333" s="83"/>
      <c r="J333" s="81"/>
      <c r="K333" s="81"/>
      <c r="L333" s="81"/>
      <c r="M333" s="81"/>
      <c r="N333" s="81"/>
      <c r="O333" s="81"/>
      <c r="P333" s="81"/>
      <c r="Q333" s="81"/>
      <c r="R333" s="81"/>
      <c r="S333" s="81"/>
      <c r="T333" s="81"/>
      <c r="U333" s="81"/>
      <c r="V333" s="81"/>
      <c r="W333" s="81"/>
      <c r="X333" s="81"/>
      <c r="Y333" s="81"/>
      <c r="Z333" s="81"/>
      <c r="AA333" s="81"/>
      <c r="AB333" s="81"/>
    </row>
    <row r="334" spans="1:28" ht="15.75" customHeight="1" x14ac:dyDescent="0.25">
      <c r="A334" s="80" t="s">
        <v>604</v>
      </c>
      <c r="B334" s="80" t="s">
        <v>605</v>
      </c>
      <c r="C334" s="80" t="s">
        <v>572</v>
      </c>
      <c r="D334" s="80" t="s">
        <v>771</v>
      </c>
      <c r="E334" s="80" t="s">
        <v>32</v>
      </c>
      <c r="F334" s="80" t="s">
        <v>43</v>
      </c>
      <c r="G334" s="80" t="s">
        <v>34</v>
      </c>
      <c r="H334" s="80" t="s">
        <v>857</v>
      </c>
      <c r="I334" s="80" t="s">
        <v>591</v>
      </c>
      <c r="J334" s="80" t="s">
        <v>841</v>
      </c>
      <c r="K334" s="80" t="s">
        <v>842</v>
      </c>
      <c r="L334" s="81"/>
      <c r="M334" s="81"/>
      <c r="N334" s="81"/>
      <c r="O334" s="81"/>
      <c r="P334" s="81"/>
      <c r="Q334" s="81"/>
      <c r="R334" s="81"/>
      <c r="S334" s="81"/>
      <c r="T334" s="81"/>
      <c r="U334" s="81"/>
      <c r="V334" s="81"/>
      <c r="W334" s="81"/>
      <c r="X334" s="81"/>
      <c r="Y334" s="81"/>
      <c r="Z334" s="81"/>
      <c r="AA334" s="81"/>
      <c r="AB334" s="81"/>
    </row>
    <row r="335" spans="1:28" ht="15.75" customHeight="1" x14ac:dyDescent="0.25">
      <c r="A335" s="80" t="s">
        <v>606</v>
      </c>
      <c r="B335" s="80" t="s">
        <v>607</v>
      </c>
      <c r="C335" s="80" t="s">
        <v>572</v>
      </c>
      <c r="D335" s="80" t="s">
        <v>771</v>
      </c>
      <c r="E335" s="80" t="s">
        <v>32</v>
      </c>
      <c r="F335" s="80" t="s">
        <v>43</v>
      </c>
      <c r="G335" s="80" t="s">
        <v>34</v>
      </c>
      <c r="H335" s="80" t="s">
        <v>858</v>
      </c>
      <c r="J335" s="80" t="s">
        <v>608</v>
      </c>
      <c r="K335" s="80" t="s">
        <v>843</v>
      </c>
      <c r="L335" s="81"/>
      <c r="M335" s="81"/>
      <c r="N335" s="81"/>
      <c r="O335" s="81"/>
      <c r="P335" s="81"/>
      <c r="Q335" s="81"/>
      <c r="R335" s="81"/>
      <c r="S335" s="81"/>
      <c r="T335" s="81"/>
      <c r="U335" s="81"/>
      <c r="V335" s="81"/>
      <c r="W335" s="81"/>
      <c r="X335" s="81"/>
      <c r="Y335" s="81"/>
      <c r="Z335" s="81"/>
      <c r="AA335" s="81"/>
      <c r="AB335" s="81"/>
    </row>
    <row r="336" spans="1:28" ht="15.75" customHeight="1" x14ac:dyDescent="0.25">
      <c r="A336" s="80" t="s">
        <v>601</v>
      </c>
      <c r="B336" s="80" t="s">
        <v>602</v>
      </c>
      <c r="C336" s="80" t="s">
        <v>572</v>
      </c>
      <c r="D336" s="80" t="s">
        <v>771</v>
      </c>
      <c r="E336" s="80" t="s">
        <v>32</v>
      </c>
      <c r="F336" s="80" t="s">
        <v>43</v>
      </c>
      <c r="G336" s="80" t="s">
        <v>34</v>
      </c>
      <c r="H336" s="80" t="s">
        <v>858</v>
      </c>
      <c r="I336" s="80" t="s">
        <v>587</v>
      </c>
      <c r="J336" s="80" t="s">
        <v>844</v>
      </c>
      <c r="K336" s="80" t="s">
        <v>603</v>
      </c>
      <c r="L336" s="81"/>
      <c r="M336" s="81"/>
      <c r="N336" s="81"/>
      <c r="O336" s="81"/>
      <c r="P336" s="81"/>
      <c r="Q336" s="81"/>
      <c r="R336" s="81"/>
      <c r="S336" s="81"/>
      <c r="T336" s="81"/>
      <c r="U336" s="81"/>
      <c r="V336" s="81"/>
      <c r="W336" s="81"/>
      <c r="X336" s="81"/>
      <c r="Y336" s="81"/>
      <c r="Z336" s="81"/>
      <c r="AA336" s="81"/>
      <c r="AB336" s="81"/>
    </row>
    <row r="337" spans="1:28" ht="15.75" customHeight="1" x14ac:dyDescent="0.25">
      <c r="A337" s="80" t="s">
        <v>763</v>
      </c>
      <c r="B337" s="80" t="s">
        <v>764</v>
      </c>
      <c r="C337" s="80" t="s">
        <v>572</v>
      </c>
      <c r="D337" s="80" t="s">
        <v>771</v>
      </c>
      <c r="E337" s="80" t="s">
        <v>32</v>
      </c>
      <c r="G337" s="80" t="s">
        <v>34</v>
      </c>
      <c r="H337" s="80" t="s">
        <v>858</v>
      </c>
      <c r="J337" s="80" t="s">
        <v>765</v>
      </c>
      <c r="K337" s="80" t="s">
        <v>766</v>
      </c>
      <c r="L337" s="81"/>
      <c r="M337" s="81"/>
      <c r="N337" s="81"/>
      <c r="O337" s="81"/>
      <c r="P337" s="81"/>
      <c r="Q337" s="81"/>
      <c r="R337" s="81"/>
      <c r="S337" s="81"/>
      <c r="T337" s="81"/>
      <c r="U337" s="81"/>
      <c r="V337" s="81"/>
      <c r="W337" s="81"/>
      <c r="X337" s="81"/>
      <c r="Y337" s="81"/>
      <c r="Z337" s="81"/>
      <c r="AA337" s="81"/>
      <c r="AB337" s="81"/>
    </row>
    <row r="338" spans="1:28" ht="15.75" customHeight="1" x14ac:dyDescent="0.25">
      <c r="A338" s="80" t="s">
        <v>781</v>
      </c>
      <c r="B338" s="80" t="s">
        <v>782</v>
      </c>
      <c r="C338" s="80" t="s">
        <v>572</v>
      </c>
      <c r="D338" s="80" t="s">
        <v>771</v>
      </c>
      <c r="E338" s="80" t="s">
        <v>32</v>
      </c>
      <c r="F338" s="80" t="s">
        <v>43</v>
      </c>
      <c r="G338" s="80" t="s">
        <v>34</v>
      </c>
      <c r="H338" s="80" t="s">
        <v>859</v>
      </c>
      <c r="K338" s="80" t="s">
        <v>784</v>
      </c>
      <c r="L338" s="81"/>
      <c r="M338" s="81"/>
      <c r="N338" s="81"/>
      <c r="O338" s="81"/>
      <c r="P338" s="81"/>
      <c r="Q338" s="81"/>
      <c r="R338" s="81"/>
      <c r="S338" s="81"/>
      <c r="T338" s="81"/>
      <c r="U338" s="81"/>
      <c r="V338" s="81"/>
      <c r="W338" s="81"/>
      <c r="X338" s="81"/>
      <c r="Y338" s="81"/>
      <c r="Z338" s="81"/>
      <c r="AA338" s="81"/>
      <c r="AB338" s="81"/>
    </row>
    <row r="339" spans="1:28" ht="15.75" customHeight="1" x14ac:dyDescent="0.25">
      <c r="A339" s="80" t="s">
        <v>609</v>
      </c>
      <c r="B339" s="80" t="s">
        <v>610</v>
      </c>
      <c r="C339" s="80" t="s">
        <v>572</v>
      </c>
      <c r="D339" s="80" t="s">
        <v>771</v>
      </c>
      <c r="E339" s="80" t="s">
        <v>32</v>
      </c>
      <c r="G339" s="80" t="s">
        <v>34</v>
      </c>
      <c r="H339" s="80" t="s">
        <v>857</v>
      </c>
      <c r="K339" s="80" t="s">
        <v>36</v>
      </c>
      <c r="L339" s="81"/>
      <c r="M339" s="81"/>
      <c r="N339" s="81"/>
      <c r="O339" s="81"/>
      <c r="P339" s="81"/>
      <c r="Q339" s="81"/>
      <c r="R339" s="81"/>
      <c r="S339" s="81"/>
      <c r="T339" s="81"/>
      <c r="U339" s="81"/>
      <c r="V339" s="81"/>
      <c r="W339" s="81"/>
      <c r="X339" s="81"/>
      <c r="Y339" s="81"/>
      <c r="Z339" s="81"/>
      <c r="AA339" s="81"/>
      <c r="AB339" s="81"/>
    </row>
    <row r="340" spans="1:28" ht="15.75" customHeight="1" x14ac:dyDescent="0.25">
      <c r="A340" s="80" t="s">
        <v>697</v>
      </c>
      <c r="B340" s="80" t="s">
        <v>693</v>
      </c>
      <c r="C340" s="80" t="s">
        <v>572</v>
      </c>
      <c r="D340" s="80" t="s">
        <v>771</v>
      </c>
      <c r="F340" s="80" t="s">
        <v>39</v>
      </c>
      <c r="G340" s="80" t="s">
        <v>34</v>
      </c>
      <c r="H340" s="80" t="s">
        <v>858</v>
      </c>
      <c r="I340" s="80" t="s">
        <v>591</v>
      </c>
      <c r="J340" s="80" t="s">
        <v>845</v>
      </c>
      <c r="K340" s="80" t="s">
        <v>620</v>
      </c>
      <c r="L340" s="81"/>
      <c r="M340" s="81"/>
      <c r="N340" s="81"/>
      <c r="O340" s="81"/>
      <c r="P340" s="81"/>
      <c r="Q340" s="81"/>
      <c r="R340" s="81"/>
      <c r="S340" s="81"/>
      <c r="T340" s="81"/>
      <c r="U340" s="81"/>
      <c r="V340" s="81"/>
      <c r="W340" s="81"/>
      <c r="X340" s="81"/>
      <c r="Y340" s="81"/>
      <c r="Z340" s="81"/>
      <c r="AA340" s="81"/>
      <c r="AB340" s="81"/>
    </row>
    <row r="341" spans="1:28" ht="15.75" customHeight="1" x14ac:dyDescent="0.25">
      <c r="A341" s="80" t="s">
        <v>667</v>
      </c>
      <c r="B341" s="80" t="s">
        <v>668</v>
      </c>
      <c r="C341" s="80" t="s">
        <v>572</v>
      </c>
      <c r="D341" s="80" t="s">
        <v>771</v>
      </c>
      <c r="F341" s="80" t="s">
        <v>43</v>
      </c>
      <c r="G341" s="80" t="s">
        <v>34</v>
      </c>
      <c r="H341" s="80" t="s">
        <v>858</v>
      </c>
      <c r="I341" s="80" t="s">
        <v>587</v>
      </c>
      <c r="J341" s="80" t="s">
        <v>669</v>
      </c>
      <c r="K341" s="80" t="s">
        <v>620</v>
      </c>
      <c r="L341" s="81"/>
      <c r="M341" s="81"/>
      <c r="N341" s="81"/>
      <c r="O341" s="81"/>
      <c r="P341" s="81"/>
      <c r="Q341" s="81"/>
      <c r="R341" s="81"/>
      <c r="S341" s="81"/>
      <c r="T341" s="81"/>
      <c r="U341" s="81"/>
      <c r="V341" s="81"/>
      <c r="W341" s="81"/>
      <c r="X341" s="81"/>
      <c r="Y341" s="81"/>
      <c r="Z341" s="81"/>
      <c r="AA341" s="81"/>
      <c r="AB341" s="81"/>
    </row>
    <row r="342" spans="1:28" ht="15.75" customHeight="1" x14ac:dyDescent="0.25">
      <c r="A342" s="80" t="s">
        <v>662</v>
      </c>
      <c r="B342" s="80" t="s">
        <v>663</v>
      </c>
      <c r="C342" s="80" t="s">
        <v>572</v>
      </c>
      <c r="D342" s="80" t="s">
        <v>771</v>
      </c>
      <c r="F342" s="80" t="s">
        <v>43</v>
      </c>
      <c r="G342" s="80" t="s">
        <v>34</v>
      </c>
      <c r="H342" s="80" t="s">
        <v>858</v>
      </c>
      <c r="I342" s="80" t="s">
        <v>587</v>
      </c>
      <c r="J342" s="80" t="s">
        <v>664</v>
      </c>
      <c r="K342" s="80" t="s">
        <v>620</v>
      </c>
      <c r="L342" s="81"/>
      <c r="M342" s="81"/>
      <c r="N342" s="81"/>
      <c r="O342" s="81"/>
      <c r="P342" s="81"/>
      <c r="Q342" s="81"/>
      <c r="R342" s="81"/>
      <c r="S342" s="81"/>
      <c r="T342" s="81"/>
      <c r="U342" s="81"/>
      <c r="V342" s="81"/>
      <c r="W342" s="81"/>
      <c r="X342" s="81"/>
      <c r="Y342" s="81"/>
      <c r="Z342" s="81"/>
      <c r="AA342" s="81"/>
      <c r="AB342" s="81"/>
    </row>
    <row r="343" spans="1:28" ht="15.75" customHeight="1" x14ac:dyDescent="0.25">
      <c r="A343" s="80" t="s">
        <v>850</v>
      </c>
      <c r="B343" s="80" t="s">
        <v>851</v>
      </c>
      <c r="C343" s="80" t="s">
        <v>572</v>
      </c>
      <c r="D343" s="80" t="s">
        <v>771</v>
      </c>
      <c r="F343" s="88" t="s">
        <v>43</v>
      </c>
      <c r="G343" s="88" t="s">
        <v>34</v>
      </c>
      <c r="H343" s="80" t="s">
        <v>858</v>
      </c>
      <c r="I343" s="88" t="s">
        <v>587</v>
      </c>
      <c r="J343" s="80" t="s">
        <v>852</v>
      </c>
      <c r="K343" s="80" t="s">
        <v>853</v>
      </c>
      <c r="L343" s="81"/>
      <c r="M343" s="81"/>
      <c r="N343" s="81"/>
      <c r="O343" s="81"/>
      <c r="P343" s="81"/>
      <c r="Q343" s="81"/>
      <c r="R343" s="81"/>
      <c r="S343" s="81"/>
      <c r="T343" s="81"/>
      <c r="U343" s="81"/>
      <c r="V343" s="81"/>
      <c r="W343" s="81"/>
      <c r="X343" s="81"/>
      <c r="Y343" s="81"/>
      <c r="Z343" s="81"/>
      <c r="AA343" s="81"/>
      <c r="AB343" s="81"/>
    </row>
    <row r="344" spans="1:28" ht="15.75" customHeight="1" x14ac:dyDescent="0.25">
      <c r="A344" s="80" t="s">
        <v>672</v>
      </c>
      <c r="B344" s="80" t="s">
        <v>673</v>
      </c>
      <c r="C344" s="80" t="s">
        <v>572</v>
      </c>
      <c r="D344" s="80" t="s">
        <v>771</v>
      </c>
      <c r="F344" s="80" t="s">
        <v>43</v>
      </c>
      <c r="G344" s="80" t="s">
        <v>34</v>
      </c>
      <c r="H344" s="80" t="s">
        <v>859</v>
      </c>
      <c r="I344" s="80" t="s">
        <v>591</v>
      </c>
      <c r="K344" s="80" t="s">
        <v>674</v>
      </c>
      <c r="L344" s="81"/>
      <c r="M344" s="81"/>
      <c r="N344" s="81"/>
      <c r="O344" s="81"/>
      <c r="P344" s="81"/>
      <c r="Q344" s="81"/>
      <c r="R344" s="81"/>
      <c r="S344" s="81"/>
      <c r="T344" s="81"/>
      <c r="U344" s="81"/>
      <c r="V344" s="81"/>
      <c r="W344" s="81"/>
      <c r="X344" s="81"/>
      <c r="Y344" s="81"/>
      <c r="Z344" s="81"/>
      <c r="AA344" s="81"/>
      <c r="AB344" s="81"/>
    </row>
    <row r="345" spans="1:28" ht="15.75" customHeight="1" x14ac:dyDescent="0.25">
      <c r="A345" s="80" t="s">
        <v>918</v>
      </c>
      <c r="B345" s="80" t="s">
        <v>677</v>
      </c>
      <c r="C345" s="80" t="s">
        <v>572</v>
      </c>
      <c r="D345" s="80" t="s">
        <v>771</v>
      </c>
      <c r="F345" s="80" t="s">
        <v>43</v>
      </c>
      <c r="G345" s="80" t="s">
        <v>34</v>
      </c>
      <c r="H345" s="80" t="s">
        <v>858</v>
      </c>
      <c r="J345" s="80" t="s">
        <v>846</v>
      </c>
      <c r="K345" s="80" t="s">
        <v>36</v>
      </c>
      <c r="L345" s="81"/>
      <c r="M345" s="81"/>
      <c r="N345" s="81"/>
      <c r="O345" s="81"/>
      <c r="P345" s="81"/>
      <c r="Q345" s="81"/>
      <c r="R345" s="81"/>
      <c r="S345" s="81"/>
      <c r="T345" s="81"/>
      <c r="U345" s="81"/>
      <c r="V345" s="81"/>
      <c r="W345" s="81"/>
      <c r="X345" s="81"/>
      <c r="Y345" s="81"/>
      <c r="Z345" s="81"/>
      <c r="AA345" s="81"/>
      <c r="AB345" s="81"/>
    </row>
    <row r="346" spans="1:28" ht="15.75" customHeight="1" x14ac:dyDescent="0.25">
      <c r="A346" s="80" t="s">
        <v>670</v>
      </c>
      <c r="B346" s="80" t="s">
        <v>671</v>
      </c>
      <c r="C346" s="80" t="s">
        <v>572</v>
      </c>
      <c r="D346" s="80" t="s">
        <v>771</v>
      </c>
      <c r="F346" s="80" t="s">
        <v>43</v>
      </c>
      <c r="G346" s="80" t="s">
        <v>34</v>
      </c>
      <c r="H346" s="80" t="s">
        <v>859</v>
      </c>
      <c r="I346" s="80" t="s">
        <v>587</v>
      </c>
      <c r="J346" s="80" t="s">
        <v>847</v>
      </c>
      <c r="K346" s="80" t="s">
        <v>620</v>
      </c>
      <c r="L346" s="81"/>
      <c r="M346" s="81"/>
      <c r="N346" s="81"/>
      <c r="O346" s="81"/>
      <c r="P346" s="81"/>
      <c r="Q346" s="81"/>
      <c r="R346" s="81"/>
      <c r="S346" s="81"/>
      <c r="T346" s="81"/>
      <c r="U346" s="81"/>
      <c r="V346" s="81"/>
      <c r="W346" s="81"/>
      <c r="X346" s="81"/>
      <c r="Y346" s="81"/>
      <c r="Z346" s="81"/>
      <c r="AA346" s="81"/>
      <c r="AB346" s="81"/>
    </row>
    <row r="347" spans="1:28" ht="15.75" customHeight="1" x14ac:dyDescent="0.25">
      <c r="A347" s="80" t="s">
        <v>659</v>
      </c>
      <c r="B347" s="80" t="s">
        <v>660</v>
      </c>
      <c r="C347" s="80" t="s">
        <v>572</v>
      </c>
      <c r="D347" s="80" t="s">
        <v>771</v>
      </c>
      <c r="F347" s="80" t="s">
        <v>43</v>
      </c>
      <c r="G347" s="80" t="s">
        <v>34</v>
      </c>
      <c r="H347" s="80" t="s">
        <v>858</v>
      </c>
      <c r="I347" s="80" t="s">
        <v>587</v>
      </c>
      <c r="J347" s="80" t="s">
        <v>661</v>
      </c>
      <c r="K347" s="80" t="s">
        <v>620</v>
      </c>
      <c r="L347" s="81"/>
      <c r="M347" s="81"/>
      <c r="N347" s="81"/>
      <c r="O347" s="81"/>
      <c r="P347" s="81"/>
      <c r="Q347" s="81"/>
      <c r="R347" s="81"/>
      <c r="S347" s="81"/>
      <c r="T347" s="81"/>
      <c r="U347" s="81"/>
      <c r="V347" s="81"/>
      <c r="W347" s="81"/>
      <c r="X347" s="81"/>
      <c r="Y347" s="81"/>
      <c r="Z347" s="81"/>
      <c r="AA347" s="81"/>
      <c r="AB347" s="81"/>
    </row>
    <row r="348" spans="1:28" ht="15.75" customHeight="1" x14ac:dyDescent="0.25">
      <c r="A348" s="80" t="s">
        <v>692</v>
      </c>
      <c r="B348" s="80" t="s">
        <v>693</v>
      </c>
      <c r="C348" s="80" t="s">
        <v>572</v>
      </c>
      <c r="D348" s="80" t="s">
        <v>771</v>
      </c>
      <c r="F348" s="80" t="s">
        <v>39</v>
      </c>
      <c r="G348" s="80" t="s">
        <v>34</v>
      </c>
      <c r="H348" s="80" t="s">
        <v>858</v>
      </c>
      <c r="I348" s="80" t="s">
        <v>587</v>
      </c>
      <c r="J348" s="80" t="s">
        <v>694</v>
      </c>
      <c r="K348" s="80" t="s">
        <v>620</v>
      </c>
      <c r="L348" s="81"/>
      <c r="M348" s="81"/>
      <c r="N348" s="81"/>
      <c r="O348" s="81"/>
      <c r="P348" s="81"/>
      <c r="Q348" s="81"/>
      <c r="R348" s="81"/>
      <c r="S348" s="81"/>
      <c r="T348" s="81"/>
      <c r="U348" s="81"/>
      <c r="V348" s="81"/>
      <c r="W348" s="81"/>
      <c r="X348" s="81"/>
      <c r="Y348" s="81"/>
      <c r="Z348" s="81"/>
      <c r="AA348" s="81"/>
      <c r="AB348" s="81"/>
    </row>
    <row r="349" spans="1:28" ht="15.75" customHeight="1" x14ac:dyDescent="0.25">
      <c r="A349" s="80" t="s">
        <v>665</v>
      </c>
      <c r="B349" s="80" t="s">
        <v>666</v>
      </c>
      <c r="C349" s="80" t="s">
        <v>572</v>
      </c>
      <c r="D349" s="80" t="s">
        <v>771</v>
      </c>
      <c r="F349" s="80" t="s">
        <v>43</v>
      </c>
      <c r="G349" s="80" t="s">
        <v>34</v>
      </c>
      <c r="H349" s="80" t="s">
        <v>858</v>
      </c>
      <c r="I349" s="80" t="s">
        <v>587</v>
      </c>
      <c r="J349" s="80" t="s">
        <v>848</v>
      </c>
      <c r="K349" s="80" t="s">
        <v>36</v>
      </c>
      <c r="L349" s="81"/>
      <c r="M349" s="81"/>
      <c r="N349" s="81"/>
      <c r="O349" s="81"/>
      <c r="P349" s="81"/>
      <c r="Q349" s="81"/>
      <c r="R349" s="81"/>
      <c r="S349" s="81"/>
      <c r="T349" s="81"/>
      <c r="U349" s="81"/>
      <c r="V349" s="81"/>
      <c r="W349" s="81"/>
      <c r="X349" s="81"/>
      <c r="Y349" s="81"/>
      <c r="Z349" s="81"/>
      <c r="AA349" s="81"/>
      <c r="AB349" s="81"/>
    </row>
    <row r="350" spans="1:28" ht="15.75" customHeight="1" x14ac:dyDescent="0.25">
      <c r="A350" s="80" t="s">
        <v>675</v>
      </c>
      <c r="B350" s="80" t="s">
        <v>676</v>
      </c>
      <c r="C350" s="80" t="s">
        <v>572</v>
      </c>
      <c r="D350" s="80" t="s">
        <v>771</v>
      </c>
      <c r="F350" s="80" t="s">
        <v>39</v>
      </c>
      <c r="G350" s="80" t="s">
        <v>34</v>
      </c>
      <c r="H350" s="80" t="s">
        <v>858</v>
      </c>
      <c r="K350" s="80" t="s">
        <v>36</v>
      </c>
      <c r="L350" s="81"/>
      <c r="M350" s="81"/>
      <c r="N350" s="81"/>
      <c r="O350" s="81"/>
      <c r="P350" s="81"/>
      <c r="Q350" s="81"/>
      <c r="R350" s="81"/>
      <c r="S350" s="81"/>
      <c r="T350" s="81"/>
      <c r="U350" s="81"/>
      <c r="V350" s="81"/>
      <c r="W350" s="81"/>
      <c r="X350" s="81"/>
      <c r="Y350" s="81"/>
      <c r="Z350" s="81"/>
      <c r="AA350" s="81"/>
      <c r="AB350" s="81"/>
    </row>
    <row r="351" spans="1:28" ht="15.75" customHeight="1" x14ac:dyDescent="0.25">
      <c r="A351" s="81" t="s">
        <v>919</v>
      </c>
      <c r="B351" s="82"/>
      <c r="C351" s="81" t="s">
        <v>572</v>
      </c>
      <c r="D351" s="81" t="s">
        <v>771</v>
      </c>
      <c r="E351" s="81"/>
      <c r="F351" s="81"/>
      <c r="G351" s="81"/>
      <c r="H351" s="83" t="s">
        <v>920</v>
      </c>
      <c r="I351" s="81"/>
      <c r="J351" s="81"/>
      <c r="K351" s="81"/>
      <c r="L351" s="81"/>
      <c r="M351" s="81"/>
      <c r="N351" s="81"/>
      <c r="O351" s="81"/>
      <c r="P351" s="81"/>
      <c r="Q351" s="81"/>
      <c r="R351" s="81"/>
      <c r="S351" s="81"/>
      <c r="T351" s="81"/>
      <c r="U351" s="81"/>
      <c r="V351" s="81"/>
      <c r="W351" s="81"/>
      <c r="X351" s="81"/>
      <c r="Y351" s="81"/>
      <c r="Z351" s="81"/>
      <c r="AA351" s="81"/>
      <c r="AB351" s="81"/>
    </row>
    <row r="352" spans="1:28" ht="15.75" customHeight="1" x14ac:dyDescent="0.25">
      <c r="A352" s="80" t="s">
        <v>780</v>
      </c>
      <c r="B352" s="80" t="s">
        <v>783</v>
      </c>
      <c r="C352" s="80" t="s">
        <v>572</v>
      </c>
      <c r="D352" s="80" t="s">
        <v>771</v>
      </c>
      <c r="F352" s="80" t="s">
        <v>39</v>
      </c>
      <c r="G352" s="80" t="s">
        <v>34</v>
      </c>
      <c r="H352" s="80" t="s">
        <v>858</v>
      </c>
      <c r="I352" s="80" t="s">
        <v>591</v>
      </c>
      <c r="K352" s="80" t="s">
        <v>785</v>
      </c>
      <c r="L352" s="81"/>
      <c r="M352" s="81"/>
      <c r="N352" s="81"/>
      <c r="O352" s="81"/>
      <c r="P352" s="81"/>
      <c r="Q352" s="81"/>
      <c r="R352" s="81"/>
      <c r="S352" s="81"/>
      <c r="T352" s="81"/>
      <c r="U352" s="81"/>
      <c r="V352" s="81"/>
      <c r="W352" s="81"/>
      <c r="X352" s="81"/>
      <c r="Y352" s="81"/>
      <c r="Z352" s="81"/>
      <c r="AA352" s="81"/>
      <c r="AB352" s="81"/>
    </row>
    <row r="353" spans="1:28" ht="15.75" customHeight="1" x14ac:dyDescent="0.25">
      <c r="A353" s="80" t="s">
        <v>695</v>
      </c>
      <c r="B353" s="80" t="s">
        <v>693</v>
      </c>
      <c r="C353" s="80" t="s">
        <v>572</v>
      </c>
      <c r="D353" s="80" t="s">
        <v>771</v>
      </c>
      <c r="F353" s="80" t="s">
        <v>39</v>
      </c>
      <c r="G353" s="80" t="s">
        <v>34</v>
      </c>
      <c r="H353" s="80" t="s">
        <v>858</v>
      </c>
      <c r="I353" s="80" t="s">
        <v>587</v>
      </c>
      <c r="J353" s="80" t="s">
        <v>696</v>
      </c>
      <c r="K353" s="80" t="s">
        <v>620</v>
      </c>
      <c r="L353" s="81"/>
      <c r="M353" s="81"/>
      <c r="N353" s="81"/>
      <c r="O353" s="81"/>
      <c r="P353" s="81"/>
      <c r="Q353" s="81"/>
      <c r="R353" s="81"/>
      <c r="S353" s="81"/>
      <c r="T353" s="81"/>
      <c r="U353" s="81"/>
      <c r="V353" s="81"/>
      <c r="W353" s="81"/>
      <c r="X353" s="81"/>
      <c r="Y353" s="81"/>
      <c r="Z353" s="81"/>
      <c r="AA353" s="81"/>
      <c r="AB353" s="81"/>
    </row>
    <row r="354" spans="1:28" ht="15.75" customHeight="1" x14ac:dyDescent="0.25">
      <c r="A354" s="80" t="s">
        <v>698</v>
      </c>
      <c r="B354" s="80" t="s">
        <v>693</v>
      </c>
      <c r="C354" s="80" t="s">
        <v>572</v>
      </c>
      <c r="D354" s="80" t="s">
        <v>771</v>
      </c>
      <c r="F354" s="80" t="s">
        <v>39</v>
      </c>
      <c r="G354" s="80" t="s">
        <v>34</v>
      </c>
      <c r="H354" s="80" t="s">
        <v>858</v>
      </c>
      <c r="I354" s="80" t="s">
        <v>591</v>
      </c>
      <c r="J354" s="80" t="s">
        <v>699</v>
      </c>
      <c r="K354" s="80" t="s">
        <v>620</v>
      </c>
      <c r="L354" s="81"/>
      <c r="M354" s="81"/>
      <c r="N354" s="81"/>
      <c r="O354" s="81"/>
      <c r="P354" s="81"/>
      <c r="Q354" s="81"/>
      <c r="R354" s="81"/>
      <c r="S354" s="81"/>
      <c r="T354" s="81"/>
      <c r="U354" s="81"/>
      <c r="V354" s="81"/>
      <c r="W354" s="81"/>
      <c r="X354" s="81"/>
      <c r="Y354" s="81"/>
      <c r="Z354" s="81"/>
      <c r="AA354" s="81"/>
      <c r="AB354" s="81"/>
    </row>
    <row r="355" spans="1:28" ht="15.75" customHeight="1" x14ac:dyDescent="0.25">
      <c r="A355" s="81" t="s">
        <v>896</v>
      </c>
      <c r="B355" s="82"/>
      <c r="C355" s="81" t="s">
        <v>572</v>
      </c>
      <c r="D355" s="81" t="s">
        <v>771</v>
      </c>
      <c r="E355" s="81"/>
      <c r="F355" s="81"/>
      <c r="G355" s="81"/>
      <c r="H355" s="83" t="s">
        <v>858</v>
      </c>
      <c r="I355" s="83"/>
      <c r="J355" s="81"/>
      <c r="K355" s="81"/>
      <c r="L355" s="81"/>
      <c r="M355" s="81"/>
      <c r="N355" s="81"/>
      <c r="O355" s="81"/>
      <c r="P355" s="81"/>
      <c r="Q355" s="81"/>
      <c r="R355" s="81"/>
      <c r="S355" s="81"/>
      <c r="T355" s="81"/>
      <c r="U355" s="81"/>
      <c r="V355" s="81"/>
      <c r="W355" s="81"/>
      <c r="X355" s="81"/>
      <c r="Y355" s="81"/>
      <c r="Z355" s="81"/>
      <c r="AA355" s="81"/>
      <c r="AB355" s="81"/>
    </row>
    <row r="356" spans="1:28" ht="15.75" customHeight="1" x14ac:dyDescent="0.25">
      <c r="A356" s="81" t="s">
        <v>897</v>
      </c>
      <c r="B356" s="82"/>
      <c r="C356" s="81" t="s">
        <v>572</v>
      </c>
      <c r="D356" s="81" t="s">
        <v>771</v>
      </c>
      <c r="E356" s="81"/>
      <c r="F356" s="81"/>
      <c r="G356" s="81"/>
      <c r="H356" s="83" t="s">
        <v>858</v>
      </c>
      <c r="I356" s="83"/>
      <c r="J356" s="81"/>
      <c r="K356" s="81"/>
      <c r="L356" s="81"/>
      <c r="M356" s="81"/>
      <c r="N356" s="81"/>
      <c r="O356" s="81"/>
      <c r="P356" s="81"/>
      <c r="Q356" s="81"/>
      <c r="R356" s="81"/>
      <c r="S356" s="81"/>
      <c r="T356" s="81"/>
      <c r="U356" s="81"/>
      <c r="V356" s="81"/>
      <c r="W356" s="81"/>
      <c r="X356" s="81"/>
      <c r="Y356" s="81"/>
      <c r="Z356" s="81"/>
      <c r="AA356" s="81"/>
      <c r="AB356" s="81"/>
    </row>
    <row r="357" spans="1:28" ht="15.75" customHeight="1" x14ac:dyDescent="0.25">
      <c r="A357" s="81" t="s">
        <v>898</v>
      </c>
      <c r="B357" s="82"/>
      <c r="C357" s="81" t="s">
        <v>572</v>
      </c>
      <c r="D357" s="81" t="s">
        <v>771</v>
      </c>
      <c r="E357" s="81"/>
      <c r="F357" s="81"/>
      <c r="G357" s="81"/>
      <c r="H357" s="83" t="s">
        <v>859</v>
      </c>
      <c r="I357" s="83"/>
      <c r="J357" s="81"/>
      <c r="K357" s="81"/>
      <c r="L357" s="81"/>
      <c r="M357" s="81"/>
      <c r="N357" s="81"/>
      <c r="O357" s="81"/>
      <c r="P357" s="81"/>
      <c r="Q357" s="81"/>
      <c r="R357" s="81"/>
      <c r="S357" s="81"/>
      <c r="T357" s="81"/>
      <c r="U357" s="81"/>
      <c r="V357" s="81"/>
      <c r="W357" s="81"/>
      <c r="X357" s="81"/>
      <c r="Y357" s="81"/>
      <c r="Z357" s="81"/>
      <c r="AA357" s="81"/>
      <c r="AB357" s="81"/>
    </row>
    <row r="358" spans="1:28" ht="15.75" customHeight="1" x14ac:dyDescent="0.25">
      <c r="A358" s="81" t="s">
        <v>899</v>
      </c>
      <c r="B358" s="82"/>
      <c r="C358" s="81" t="s">
        <v>572</v>
      </c>
      <c r="D358" s="81" t="s">
        <v>771</v>
      </c>
      <c r="E358" s="81"/>
      <c r="F358" s="81"/>
      <c r="G358" s="81"/>
      <c r="H358" s="83" t="s">
        <v>857</v>
      </c>
      <c r="I358" s="83"/>
      <c r="J358" s="81"/>
      <c r="K358" s="81"/>
      <c r="L358" s="81"/>
      <c r="M358" s="81"/>
      <c r="N358" s="81"/>
      <c r="O358" s="81"/>
      <c r="P358" s="81"/>
      <c r="Q358" s="81"/>
      <c r="R358" s="81"/>
      <c r="S358" s="81"/>
      <c r="T358" s="81"/>
      <c r="U358" s="81"/>
      <c r="V358" s="81"/>
      <c r="W358" s="81"/>
      <c r="X358" s="81"/>
      <c r="Y358" s="81"/>
      <c r="Z358" s="81"/>
      <c r="AA358" s="81"/>
      <c r="AB358" s="81"/>
    </row>
    <row r="359" spans="1:28" ht="15.75" customHeight="1" x14ac:dyDescent="0.25">
      <c r="A359" s="80" t="s">
        <v>926</v>
      </c>
      <c r="B359" s="80" t="s">
        <v>677</v>
      </c>
      <c r="C359" s="80" t="s">
        <v>572</v>
      </c>
      <c r="D359" s="80" t="s">
        <v>772</v>
      </c>
      <c r="H359" s="80" t="s">
        <v>859</v>
      </c>
      <c r="I359" s="87"/>
      <c r="L359" s="81"/>
      <c r="M359" s="81"/>
      <c r="N359" s="81"/>
      <c r="O359" s="81"/>
      <c r="P359" s="81"/>
      <c r="Q359" s="81"/>
      <c r="R359" s="81"/>
      <c r="S359" s="81"/>
      <c r="T359" s="81"/>
      <c r="U359" s="81"/>
      <c r="V359" s="81"/>
      <c r="W359" s="81"/>
      <c r="X359" s="81"/>
      <c r="Y359" s="81"/>
      <c r="Z359" s="81"/>
      <c r="AA359" s="81"/>
      <c r="AB359" s="81"/>
    </row>
    <row r="360" spans="1:28" ht="15.75" customHeight="1" x14ac:dyDescent="0.25">
      <c r="A360" s="80" t="s">
        <v>611</v>
      </c>
      <c r="B360" s="80" t="s">
        <v>612</v>
      </c>
      <c r="C360" s="80" t="s">
        <v>572</v>
      </c>
      <c r="D360" s="80" t="s">
        <v>225</v>
      </c>
      <c r="E360" s="80" t="s">
        <v>32</v>
      </c>
      <c r="F360" s="80" t="s">
        <v>43</v>
      </c>
      <c r="G360" s="80" t="s">
        <v>34</v>
      </c>
      <c r="H360" s="80" t="s">
        <v>858</v>
      </c>
      <c r="K360" s="80" t="s">
        <v>36</v>
      </c>
      <c r="L360" s="81"/>
      <c r="M360" s="81"/>
      <c r="N360" s="81"/>
      <c r="O360" s="81"/>
      <c r="P360" s="81"/>
      <c r="Q360" s="81"/>
      <c r="R360" s="81"/>
      <c r="S360" s="81"/>
      <c r="T360" s="81"/>
      <c r="U360" s="81"/>
      <c r="V360" s="81"/>
      <c r="W360" s="81"/>
      <c r="X360" s="81"/>
      <c r="Y360" s="81"/>
      <c r="Z360" s="81"/>
      <c r="AA360" s="81"/>
      <c r="AB360" s="81"/>
    </row>
    <row r="361" spans="1:28" ht="15.75" customHeight="1" x14ac:dyDescent="0.25">
      <c r="A361" s="80" t="s">
        <v>680</v>
      </c>
      <c r="B361" s="80" t="s">
        <v>681</v>
      </c>
      <c r="C361" s="80" t="s">
        <v>572</v>
      </c>
      <c r="D361" s="80" t="s">
        <v>225</v>
      </c>
      <c r="F361" s="80" t="s">
        <v>43</v>
      </c>
      <c r="G361" s="80" t="s">
        <v>34</v>
      </c>
      <c r="H361" s="80" t="s">
        <v>856</v>
      </c>
      <c r="K361" s="80" t="s">
        <v>36</v>
      </c>
      <c r="L361" s="81"/>
      <c r="M361" s="81"/>
      <c r="N361" s="81"/>
      <c r="O361" s="81"/>
      <c r="P361" s="81"/>
      <c r="Q361" s="81"/>
      <c r="R361" s="81"/>
      <c r="S361" s="81"/>
      <c r="T361" s="81"/>
      <c r="U361" s="81"/>
      <c r="V361" s="81"/>
      <c r="W361" s="81"/>
      <c r="X361" s="81"/>
      <c r="Y361" s="81"/>
      <c r="Z361" s="81"/>
      <c r="AA361" s="81"/>
      <c r="AB361" s="81"/>
    </row>
    <row r="362" spans="1:28" ht="15.75" customHeight="1" x14ac:dyDescent="0.25">
      <c r="A362" s="80" t="s">
        <v>678</v>
      </c>
      <c r="B362" s="80" t="s">
        <v>679</v>
      </c>
      <c r="C362" s="80" t="s">
        <v>572</v>
      </c>
      <c r="D362" s="80" t="s">
        <v>225</v>
      </c>
      <c r="F362" s="80" t="s">
        <v>43</v>
      </c>
      <c r="G362" s="80" t="s">
        <v>34</v>
      </c>
      <c r="H362" s="80" t="s">
        <v>858</v>
      </c>
      <c r="K362" s="80" t="s">
        <v>36</v>
      </c>
      <c r="L362" s="81"/>
      <c r="M362" s="81"/>
      <c r="N362" s="81"/>
      <c r="O362" s="81"/>
      <c r="P362" s="81"/>
      <c r="Q362" s="81"/>
      <c r="R362" s="81"/>
      <c r="S362" s="81"/>
      <c r="T362" s="81"/>
      <c r="U362" s="81"/>
      <c r="V362" s="81"/>
      <c r="W362" s="81"/>
      <c r="X362" s="81"/>
      <c r="Y362" s="81"/>
      <c r="Z362" s="81"/>
      <c r="AA362" s="81"/>
      <c r="AB362" s="81"/>
    </row>
    <row r="363" spans="1:28" ht="15.75" customHeight="1" x14ac:dyDescent="0.25">
      <c r="A363" s="80" t="s">
        <v>614</v>
      </c>
      <c r="B363" s="80" t="s">
        <v>615</v>
      </c>
      <c r="C363" s="80" t="s">
        <v>572</v>
      </c>
      <c r="D363" s="80" t="s">
        <v>489</v>
      </c>
      <c r="E363" s="80" t="s">
        <v>32</v>
      </c>
      <c r="F363" s="80" t="s">
        <v>43</v>
      </c>
      <c r="G363" s="80" t="s">
        <v>34</v>
      </c>
      <c r="H363" s="80" t="s">
        <v>858</v>
      </c>
      <c r="K363" s="80" t="s">
        <v>36</v>
      </c>
      <c r="L363" s="81"/>
      <c r="M363" s="81"/>
      <c r="N363" s="81"/>
      <c r="O363" s="81"/>
      <c r="P363" s="81"/>
      <c r="Q363" s="81"/>
      <c r="R363" s="81"/>
      <c r="S363" s="81"/>
      <c r="T363" s="81"/>
      <c r="U363" s="81"/>
      <c r="V363" s="81"/>
      <c r="W363" s="81"/>
      <c r="X363" s="81"/>
      <c r="Y363" s="81"/>
      <c r="Z363" s="81"/>
      <c r="AA363" s="81"/>
      <c r="AB363" s="81"/>
    </row>
    <row r="364" spans="1:28" ht="15.75" customHeight="1" x14ac:dyDescent="0.25">
      <c r="A364" s="80" t="s">
        <v>682</v>
      </c>
      <c r="B364" s="80" t="s">
        <v>683</v>
      </c>
      <c r="C364" s="80" t="s">
        <v>572</v>
      </c>
      <c r="D364" s="80" t="s">
        <v>489</v>
      </c>
      <c r="F364" s="80" t="s">
        <v>43</v>
      </c>
      <c r="G364" s="80" t="s">
        <v>34</v>
      </c>
      <c r="H364" s="80" t="s">
        <v>857</v>
      </c>
      <c r="J364" s="80" t="s">
        <v>849</v>
      </c>
      <c r="K364" s="80" t="s">
        <v>36</v>
      </c>
      <c r="L364" s="81"/>
      <c r="M364" s="81"/>
      <c r="N364" s="81"/>
      <c r="O364" s="81"/>
      <c r="P364" s="81"/>
      <c r="Q364" s="81"/>
      <c r="R364" s="81"/>
      <c r="S364" s="81"/>
      <c r="T364" s="81"/>
      <c r="U364" s="81"/>
      <c r="V364" s="81"/>
      <c r="W364" s="81"/>
      <c r="X364" s="81"/>
      <c r="Y364" s="81"/>
      <c r="Z364" s="81"/>
      <c r="AA364" s="81"/>
      <c r="AB364" s="81"/>
    </row>
    <row r="365" spans="1:28" ht="15.75" customHeight="1" x14ac:dyDescent="0.25">
      <c r="A365" s="80" t="s">
        <v>715</v>
      </c>
      <c r="B365" s="80" t="s">
        <v>684</v>
      </c>
      <c r="C365" s="80" t="s">
        <v>572</v>
      </c>
      <c r="D365" s="80" t="s">
        <v>685</v>
      </c>
      <c r="F365" s="80" t="s">
        <v>39</v>
      </c>
      <c r="G365" s="80" t="s">
        <v>34</v>
      </c>
      <c r="H365" s="80" t="s">
        <v>857</v>
      </c>
      <c r="K365" s="80" t="s">
        <v>36</v>
      </c>
      <c r="L365" s="81"/>
      <c r="M365" s="81"/>
      <c r="N365" s="81"/>
      <c r="O365" s="81"/>
      <c r="P365" s="81"/>
      <c r="Q365" s="81"/>
      <c r="R365" s="81"/>
      <c r="S365" s="81"/>
      <c r="T365" s="81"/>
      <c r="U365" s="81"/>
      <c r="V365" s="81"/>
      <c r="W365" s="81"/>
      <c r="X365" s="81"/>
      <c r="Y365" s="81"/>
      <c r="Z365" s="81"/>
      <c r="AA365" s="81"/>
      <c r="AB365" s="81"/>
    </row>
    <row r="366" spans="1:28" ht="15.75" customHeight="1" x14ac:dyDescent="0.25">
      <c r="A366" s="80" t="s">
        <v>700</v>
      </c>
      <c r="B366" s="80" t="s">
        <v>701</v>
      </c>
      <c r="C366" s="80" t="s">
        <v>702</v>
      </c>
      <c r="D366" s="80" t="s">
        <v>134</v>
      </c>
      <c r="E366" s="80" t="s">
        <v>32</v>
      </c>
      <c r="F366" s="80" t="s">
        <v>39</v>
      </c>
      <c r="G366" s="80" t="s">
        <v>34</v>
      </c>
      <c r="H366" s="80" t="s">
        <v>854</v>
      </c>
      <c r="K366" s="80" t="s">
        <v>40</v>
      </c>
      <c r="L366" s="81"/>
      <c r="M366" s="81"/>
      <c r="N366" s="81"/>
      <c r="O366" s="81"/>
      <c r="P366" s="81"/>
      <c r="Q366" s="81"/>
      <c r="R366" s="81"/>
      <c r="S366" s="81"/>
      <c r="T366" s="81"/>
      <c r="U366" s="81"/>
      <c r="V366" s="81"/>
      <c r="W366" s="81"/>
      <c r="X366" s="81"/>
      <c r="Y366" s="81"/>
      <c r="Z366" s="81"/>
      <c r="AA366" s="81"/>
      <c r="AB366" s="81"/>
    </row>
    <row r="367" spans="1:28" ht="15.75" customHeight="1" x14ac:dyDescent="0.25">
      <c r="A367" s="81" t="s">
        <v>881</v>
      </c>
      <c r="B367" s="82"/>
      <c r="C367" s="80" t="s">
        <v>702</v>
      </c>
      <c r="D367" s="81" t="s">
        <v>134</v>
      </c>
      <c r="E367" s="81"/>
      <c r="F367" s="81"/>
      <c r="G367" s="81"/>
      <c r="H367" s="83" t="s">
        <v>854</v>
      </c>
      <c r="I367" s="83"/>
      <c r="J367" s="81"/>
      <c r="K367" s="81"/>
      <c r="L367" s="81"/>
      <c r="M367" s="81"/>
      <c r="N367" s="81"/>
      <c r="O367" s="81"/>
      <c r="P367" s="81"/>
      <c r="Q367" s="81"/>
      <c r="R367" s="81"/>
      <c r="S367" s="81"/>
      <c r="T367" s="81"/>
      <c r="U367" s="81"/>
      <c r="V367" s="81"/>
      <c r="W367" s="81"/>
      <c r="X367" s="81"/>
      <c r="Y367" s="81"/>
      <c r="Z367" s="81"/>
      <c r="AA367" s="81"/>
      <c r="AB367" s="81"/>
    </row>
    <row r="368" spans="1:28" ht="15.75" customHeight="1" x14ac:dyDescent="0.25">
      <c r="A368" s="81" t="s">
        <v>882</v>
      </c>
      <c r="B368" s="82"/>
      <c r="C368" s="80" t="s">
        <v>702</v>
      </c>
      <c r="D368" s="81" t="s">
        <v>773</v>
      </c>
      <c r="E368" s="81"/>
      <c r="F368" s="81"/>
      <c r="G368" s="81"/>
      <c r="H368" s="83" t="s">
        <v>855</v>
      </c>
      <c r="I368" s="83"/>
      <c r="J368" s="81"/>
      <c r="K368" s="81"/>
      <c r="L368" s="81"/>
      <c r="M368" s="81"/>
      <c r="N368" s="81"/>
      <c r="O368" s="81"/>
      <c r="P368" s="81"/>
      <c r="Q368" s="81"/>
      <c r="R368" s="81"/>
      <c r="S368" s="81"/>
      <c r="T368" s="81"/>
      <c r="U368" s="81"/>
      <c r="V368" s="81"/>
      <c r="W368" s="81"/>
      <c r="X368" s="81"/>
      <c r="Y368" s="81"/>
      <c r="Z368" s="81"/>
      <c r="AA368" s="81"/>
      <c r="AB368" s="81"/>
    </row>
    <row r="369" spans="1:28" ht="15.75" customHeight="1" x14ac:dyDescent="0.25">
      <c r="A369" s="81" t="s">
        <v>883</v>
      </c>
      <c r="B369" s="82"/>
      <c r="C369" s="80" t="s">
        <v>702</v>
      </c>
      <c r="D369" s="81" t="s">
        <v>771</v>
      </c>
      <c r="E369" s="81"/>
      <c r="F369" s="81"/>
      <c r="G369" s="81"/>
      <c r="H369" s="83" t="s">
        <v>856</v>
      </c>
      <c r="I369" s="83"/>
      <c r="J369" s="81"/>
      <c r="K369" s="81"/>
      <c r="L369" s="81"/>
      <c r="M369" s="81"/>
      <c r="N369" s="81"/>
      <c r="O369" s="81"/>
      <c r="P369" s="81"/>
      <c r="Q369" s="81"/>
      <c r="R369" s="81"/>
      <c r="S369" s="81"/>
      <c r="T369" s="81"/>
      <c r="U369" s="81"/>
      <c r="V369" s="81"/>
      <c r="W369" s="81"/>
      <c r="X369" s="81"/>
      <c r="Y369" s="81"/>
      <c r="Z369" s="81"/>
      <c r="AA369" s="81"/>
      <c r="AB369" s="81"/>
    </row>
    <row r="370" spans="1:28" ht="15.75" customHeight="1" x14ac:dyDescent="0.25">
      <c r="A370" s="81" t="s">
        <v>884</v>
      </c>
      <c r="B370" s="82"/>
      <c r="C370" s="80" t="s">
        <v>702</v>
      </c>
      <c r="D370" s="81" t="s">
        <v>771</v>
      </c>
      <c r="E370" s="81"/>
      <c r="F370" s="81"/>
      <c r="G370" s="81"/>
      <c r="H370" s="83" t="s">
        <v>856</v>
      </c>
      <c r="I370" s="83"/>
      <c r="J370" s="81"/>
      <c r="K370" s="81"/>
      <c r="L370" s="81"/>
      <c r="M370" s="81"/>
      <c r="N370" s="81"/>
      <c r="O370" s="81"/>
      <c r="P370" s="81"/>
      <c r="Q370" s="81"/>
      <c r="R370" s="81"/>
      <c r="S370" s="81"/>
      <c r="T370" s="81"/>
      <c r="U370" s="81"/>
      <c r="V370" s="81"/>
      <c r="W370" s="81"/>
      <c r="X370" s="81"/>
      <c r="Y370" s="81"/>
      <c r="Z370" s="81"/>
      <c r="AA370" s="81"/>
      <c r="AB370" s="81"/>
    </row>
    <row r="371" spans="1:28" ht="15.75" customHeight="1" x14ac:dyDescent="0.25">
      <c r="A371" s="81" t="s">
        <v>885</v>
      </c>
      <c r="C371" s="80" t="s">
        <v>702</v>
      </c>
      <c r="D371" s="81" t="s">
        <v>771</v>
      </c>
      <c r="H371" s="83" t="s">
        <v>855</v>
      </c>
      <c r="I371" s="83"/>
      <c r="L371" s="81"/>
      <c r="M371" s="81"/>
      <c r="N371" s="81"/>
      <c r="O371" s="81"/>
      <c r="P371" s="81"/>
      <c r="Q371" s="81"/>
      <c r="R371" s="81"/>
      <c r="S371" s="81"/>
      <c r="T371" s="81"/>
      <c r="U371" s="81"/>
      <c r="V371" s="81"/>
      <c r="W371" s="81"/>
      <c r="X371" s="81"/>
      <c r="Y371" s="81"/>
      <c r="Z371" s="81"/>
      <c r="AA371" s="81"/>
      <c r="AB371" s="81"/>
    </row>
    <row r="372" spans="1:28" ht="15.75" customHeight="1" x14ac:dyDescent="0.25">
      <c r="A372" s="81" t="s">
        <v>886</v>
      </c>
      <c r="C372" s="80" t="s">
        <v>702</v>
      </c>
      <c r="D372" s="81" t="s">
        <v>771</v>
      </c>
      <c r="H372" s="83" t="s">
        <v>854</v>
      </c>
      <c r="I372" s="83"/>
    </row>
    <row r="373" spans="1:28" ht="15.75" customHeight="1" x14ac:dyDescent="0.25"/>
    <row r="374" spans="1:28" ht="15.75" customHeight="1" x14ac:dyDescent="0.25"/>
    <row r="375" spans="1:28" ht="15.75" customHeight="1" x14ac:dyDescent="0.25"/>
    <row r="376" spans="1:28" ht="15.75" customHeight="1" x14ac:dyDescent="0.25"/>
    <row r="377" spans="1:28" ht="15.75" customHeight="1" x14ac:dyDescent="0.25"/>
    <row r="378" spans="1:28" ht="15.75" customHeight="1" x14ac:dyDescent="0.25"/>
    <row r="379" spans="1:28" ht="15.75" customHeight="1" x14ac:dyDescent="0.25"/>
    <row r="380" spans="1:28" ht="15.75" customHeight="1" x14ac:dyDescent="0.25"/>
    <row r="381" spans="1:28" ht="15.75" customHeight="1" x14ac:dyDescent="0.25"/>
    <row r="382" spans="1:28" ht="15.75" customHeight="1" x14ac:dyDescent="0.25"/>
    <row r="383" spans="1:28" ht="15.75" customHeight="1" x14ac:dyDescent="0.25"/>
    <row r="384" spans="1:28" ht="15.75" customHeight="1" x14ac:dyDescent="0.25"/>
    <row r="385" s="80" customFormat="1" ht="15.75" customHeight="1" x14ac:dyDescent="0.25"/>
    <row r="386" s="80" customFormat="1" ht="15.75" customHeight="1" x14ac:dyDescent="0.25"/>
    <row r="387" s="80" customFormat="1" ht="15.75" customHeight="1" x14ac:dyDescent="0.25"/>
    <row r="388" s="80" customFormat="1" ht="15.75" customHeight="1" x14ac:dyDescent="0.25"/>
    <row r="389" s="80" customFormat="1" ht="15.75" customHeight="1" x14ac:dyDescent="0.25"/>
    <row r="390" s="80" customFormat="1" ht="15.75" customHeight="1" x14ac:dyDescent="0.25"/>
    <row r="391" s="80" customFormat="1" ht="15.75" customHeight="1" x14ac:dyDescent="0.25"/>
    <row r="392" s="80" customFormat="1" ht="15.75" customHeight="1" x14ac:dyDescent="0.25"/>
    <row r="393" s="80" customFormat="1" ht="15.75" customHeight="1" x14ac:dyDescent="0.25"/>
    <row r="394" s="80" customFormat="1" ht="15.75" customHeight="1" x14ac:dyDescent="0.25"/>
    <row r="395" s="80" customFormat="1" ht="15.75" customHeight="1" x14ac:dyDescent="0.25"/>
    <row r="396" s="80" customFormat="1" ht="15.75" customHeight="1" x14ac:dyDescent="0.25"/>
    <row r="397" s="80" customFormat="1" ht="15.75" customHeight="1" x14ac:dyDescent="0.25"/>
    <row r="398" s="80" customFormat="1" ht="15.75" customHeight="1" x14ac:dyDescent="0.25"/>
    <row r="399" s="80" customFormat="1" ht="15.75" customHeight="1" x14ac:dyDescent="0.25"/>
    <row r="400" s="80" customFormat="1" ht="15.75" customHeight="1" x14ac:dyDescent="0.25"/>
    <row r="401" s="80" customFormat="1" ht="15.75" customHeight="1" x14ac:dyDescent="0.25"/>
    <row r="402" s="80" customFormat="1" ht="15.75" customHeight="1" x14ac:dyDescent="0.25"/>
    <row r="403" s="80" customFormat="1" ht="15.75" customHeight="1" x14ac:dyDescent="0.25"/>
    <row r="404" s="80" customFormat="1" ht="15.75" customHeight="1" x14ac:dyDescent="0.25"/>
    <row r="405" s="80" customFormat="1" ht="15.75" customHeight="1" x14ac:dyDescent="0.25"/>
    <row r="406" s="80" customFormat="1" ht="15.75" customHeight="1" x14ac:dyDescent="0.25"/>
    <row r="407" s="80" customFormat="1" ht="15.75" customHeight="1" x14ac:dyDescent="0.25"/>
    <row r="408" s="80" customFormat="1" ht="15.75" customHeight="1" x14ac:dyDescent="0.25"/>
    <row r="409" s="80" customFormat="1" ht="15.75" customHeight="1" x14ac:dyDescent="0.25"/>
    <row r="410" s="80" customFormat="1" ht="15.75" customHeight="1" x14ac:dyDescent="0.25"/>
    <row r="411" s="80" customFormat="1" ht="15.75" customHeight="1" x14ac:dyDescent="0.25"/>
    <row r="412" s="80" customFormat="1" ht="15.75" customHeight="1" x14ac:dyDescent="0.25"/>
    <row r="413" s="80" customFormat="1" ht="15.75" customHeight="1" x14ac:dyDescent="0.25"/>
    <row r="414" s="80" customFormat="1" ht="15.75" customHeight="1" x14ac:dyDescent="0.25"/>
    <row r="415" s="80" customFormat="1" ht="15.75" customHeight="1" x14ac:dyDescent="0.25"/>
    <row r="416" s="80" customFormat="1" ht="15.75" customHeight="1" x14ac:dyDescent="0.25"/>
    <row r="417" s="80" customFormat="1" ht="15.75" customHeight="1" x14ac:dyDescent="0.25"/>
    <row r="418" s="80" customFormat="1" ht="15.75" customHeight="1" x14ac:dyDescent="0.25"/>
    <row r="419" s="80" customFormat="1" ht="15.75" customHeight="1" x14ac:dyDescent="0.25"/>
    <row r="420" s="80" customFormat="1" ht="15.75" customHeight="1" x14ac:dyDescent="0.25"/>
    <row r="421" s="80" customFormat="1" ht="15.75" customHeight="1" x14ac:dyDescent="0.25"/>
    <row r="422" s="80" customFormat="1" ht="15.75" customHeight="1" x14ac:dyDescent="0.25"/>
    <row r="423" s="80" customFormat="1" ht="15.75" customHeight="1" x14ac:dyDescent="0.25"/>
    <row r="424" s="80" customFormat="1" ht="15.75" customHeight="1" x14ac:dyDescent="0.25"/>
    <row r="425" s="80" customFormat="1" ht="15.75" customHeight="1" x14ac:dyDescent="0.25"/>
    <row r="426" s="80" customFormat="1" ht="15.75" customHeight="1" x14ac:dyDescent="0.25"/>
    <row r="427" s="80" customFormat="1" ht="15.75" customHeight="1" x14ac:dyDescent="0.25"/>
    <row r="428" s="80" customFormat="1" ht="15.75" customHeight="1" x14ac:dyDescent="0.25"/>
    <row r="429" s="80" customFormat="1" ht="15.75" customHeight="1" x14ac:dyDescent="0.25"/>
    <row r="430" s="80" customFormat="1" ht="15.75" customHeight="1" x14ac:dyDescent="0.25"/>
    <row r="431" s="80" customFormat="1" ht="15.75" customHeight="1" x14ac:dyDescent="0.25"/>
    <row r="432" s="80" customFormat="1" ht="15.75" customHeight="1" x14ac:dyDescent="0.25"/>
    <row r="433" s="80" customFormat="1" ht="15.75" customHeight="1" x14ac:dyDescent="0.25"/>
    <row r="434" s="80" customFormat="1" ht="15.75" customHeight="1" x14ac:dyDescent="0.25"/>
    <row r="435" s="80" customFormat="1" ht="15.75" customHeight="1" x14ac:dyDescent="0.25"/>
    <row r="436" s="80" customFormat="1" ht="15.75" customHeight="1" x14ac:dyDescent="0.25"/>
    <row r="437" s="80" customFormat="1" ht="15.75" customHeight="1" x14ac:dyDescent="0.25"/>
    <row r="438" s="80" customFormat="1" ht="15.75" customHeight="1" x14ac:dyDescent="0.25"/>
    <row r="439" s="80" customFormat="1" ht="15.75" customHeight="1" x14ac:dyDescent="0.25"/>
    <row r="440" s="80" customFormat="1" ht="15.75" customHeight="1" x14ac:dyDescent="0.25"/>
    <row r="441" s="80" customFormat="1" ht="15.75" customHeight="1" x14ac:dyDescent="0.25"/>
    <row r="442" s="80" customFormat="1" ht="15.75" customHeight="1" x14ac:dyDescent="0.25"/>
    <row r="443" s="80" customFormat="1" ht="15.75" customHeight="1" x14ac:dyDescent="0.25"/>
    <row r="444" s="80" customFormat="1" ht="15.75" customHeight="1" x14ac:dyDescent="0.25"/>
    <row r="445" s="80" customFormat="1" ht="15.75" customHeight="1" x14ac:dyDescent="0.25"/>
    <row r="446" s="80" customFormat="1" ht="15.75" customHeight="1" x14ac:dyDescent="0.25"/>
    <row r="447" s="80" customFormat="1" ht="15.75" customHeight="1" x14ac:dyDescent="0.25"/>
    <row r="448" s="80" customFormat="1" ht="15.75" customHeight="1" x14ac:dyDescent="0.25"/>
    <row r="449" s="80" customFormat="1" ht="15.75" customHeight="1" x14ac:dyDescent="0.25"/>
    <row r="450" s="80" customFormat="1" ht="15.75" customHeight="1" x14ac:dyDescent="0.25"/>
    <row r="451" s="80" customFormat="1" ht="15.75" customHeight="1" x14ac:dyDescent="0.25"/>
    <row r="452" s="80" customFormat="1" ht="15.75" customHeight="1" x14ac:dyDescent="0.25"/>
    <row r="453" s="80" customFormat="1" ht="15.75" customHeight="1" x14ac:dyDescent="0.25"/>
    <row r="454" s="80" customFormat="1" ht="15.75" customHeight="1" x14ac:dyDescent="0.25"/>
    <row r="455" s="80" customFormat="1" ht="15.75" customHeight="1" x14ac:dyDescent="0.25"/>
    <row r="456" s="80" customFormat="1" ht="15.75" customHeight="1" x14ac:dyDescent="0.25"/>
    <row r="457" s="80" customFormat="1" ht="15.75" customHeight="1" x14ac:dyDescent="0.25"/>
    <row r="458" s="80" customFormat="1" ht="15.75" customHeight="1" x14ac:dyDescent="0.25"/>
    <row r="459" s="80" customFormat="1" ht="15.75" customHeight="1" x14ac:dyDescent="0.25"/>
    <row r="460" s="80" customFormat="1" ht="15.75" customHeight="1" x14ac:dyDescent="0.25"/>
    <row r="461" s="80" customFormat="1" ht="15.75" customHeight="1" x14ac:dyDescent="0.25"/>
    <row r="462" s="80" customFormat="1" ht="15.75" customHeight="1" x14ac:dyDescent="0.25"/>
    <row r="463" s="80" customFormat="1" ht="15.75" customHeight="1" x14ac:dyDescent="0.25"/>
    <row r="464" s="80" customFormat="1" ht="15.75" customHeight="1" x14ac:dyDescent="0.25"/>
    <row r="465" s="80" customFormat="1" ht="15.75" customHeight="1" x14ac:dyDescent="0.25"/>
    <row r="466" s="80" customFormat="1" ht="15.75" customHeight="1" x14ac:dyDescent="0.25"/>
    <row r="467" s="80" customFormat="1" ht="15.75" customHeight="1" x14ac:dyDescent="0.25"/>
    <row r="468" s="80" customFormat="1" ht="15.75" customHeight="1" x14ac:dyDescent="0.25"/>
    <row r="469" s="80" customFormat="1" ht="15.75" customHeight="1" x14ac:dyDescent="0.25"/>
    <row r="470" s="80" customFormat="1" ht="15.75" customHeight="1" x14ac:dyDescent="0.25"/>
    <row r="471" s="80" customFormat="1" ht="15.75" customHeight="1" x14ac:dyDescent="0.25"/>
    <row r="472" s="80" customFormat="1" ht="15.75" customHeight="1" x14ac:dyDescent="0.25"/>
    <row r="473" s="80" customFormat="1" ht="15.75" customHeight="1" x14ac:dyDescent="0.25"/>
    <row r="474" s="80" customFormat="1" ht="15.75" customHeight="1" x14ac:dyDescent="0.25"/>
    <row r="475" s="80" customFormat="1" ht="15.75" customHeight="1" x14ac:dyDescent="0.25"/>
    <row r="476" s="80" customFormat="1" ht="15.75" customHeight="1" x14ac:dyDescent="0.25"/>
    <row r="477" s="80" customFormat="1" ht="15.75" customHeight="1" x14ac:dyDescent="0.25"/>
    <row r="478" s="80" customFormat="1" ht="15.75" customHeight="1" x14ac:dyDescent="0.25"/>
    <row r="479" s="80" customFormat="1" ht="15.75" customHeight="1" x14ac:dyDescent="0.25"/>
    <row r="480" s="80" customFormat="1" ht="15.75" customHeight="1" x14ac:dyDescent="0.25"/>
    <row r="481" s="80" customFormat="1" ht="15.75" customHeight="1" x14ac:dyDescent="0.25"/>
    <row r="482" s="80" customFormat="1" ht="15.75" customHeight="1" x14ac:dyDescent="0.25"/>
    <row r="483" s="80" customFormat="1" ht="15.75" customHeight="1" x14ac:dyDescent="0.25"/>
    <row r="484" s="80" customFormat="1" ht="15.75" customHeight="1" x14ac:dyDescent="0.25"/>
    <row r="485" s="80" customFormat="1" ht="15.75" customHeight="1" x14ac:dyDescent="0.25"/>
    <row r="486" s="80" customFormat="1" ht="15.75" customHeight="1" x14ac:dyDescent="0.25"/>
    <row r="487" s="80" customFormat="1" ht="15.75" customHeight="1" x14ac:dyDescent="0.25"/>
    <row r="488" s="80" customFormat="1" ht="15.75" customHeight="1" x14ac:dyDescent="0.25"/>
    <row r="489" s="80" customFormat="1" ht="15.75" customHeight="1" x14ac:dyDescent="0.25"/>
    <row r="490" s="80" customFormat="1" ht="15.75" customHeight="1" x14ac:dyDescent="0.25"/>
    <row r="491" s="80" customFormat="1" ht="15.75" customHeight="1" x14ac:dyDescent="0.25"/>
    <row r="492" s="80" customFormat="1" ht="15.75" customHeight="1" x14ac:dyDescent="0.25"/>
    <row r="493" s="80" customFormat="1" ht="15.75" customHeight="1" x14ac:dyDescent="0.25"/>
    <row r="494" s="80" customFormat="1" ht="15.75" customHeight="1" x14ac:dyDescent="0.25"/>
    <row r="495" s="80" customFormat="1" ht="15.75" customHeight="1" x14ac:dyDescent="0.25"/>
    <row r="496" s="80" customFormat="1" ht="15.75" customHeight="1" x14ac:dyDescent="0.25"/>
    <row r="497" s="80" customFormat="1" ht="15.75" customHeight="1" x14ac:dyDescent="0.25"/>
    <row r="498" s="80" customFormat="1" ht="15.75" customHeight="1" x14ac:dyDescent="0.25"/>
    <row r="499" s="80" customFormat="1" ht="15.75" customHeight="1" x14ac:dyDescent="0.25"/>
    <row r="500" s="80" customFormat="1" ht="15.75" customHeight="1" x14ac:dyDescent="0.25"/>
    <row r="501" s="80" customFormat="1" ht="15.75" customHeight="1" x14ac:dyDescent="0.25"/>
    <row r="502" s="80" customFormat="1" ht="15.75" customHeight="1" x14ac:dyDescent="0.25"/>
    <row r="503" s="80" customFormat="1" ht="15.75" customHeight="1" x14ac:dyDescent="0.25"/>
    <row r="504" s="80" customFormat="1" ht="15.75" customHeight="1" x14ac:dyDescent="0.25"/>
    <row r="505" s="80" customFormat="1" ht="15.75" customHeight="1" x14ac:dyDescent="0.25"/>
    <row r="506" s="80" customFormat="1" ht="15.75" customHeight="1" x14ac:dyDescent="0.25"/>
    <row r="507" s="80" customFormat="1" ht="15.75" customHeight="1" x14ac:dyDescent="0.25"/>
    <row r="508" s="80" customFormat="1" ht="15.75" customHeight="1" x14ac:dyDescent="0.25"/>
    <row r="509" s="80" customFormat="1" ht="15.75" customHeight="1" x14ac:dyDescent="0.25"/>
    <row r="510" s="80" customFormat="1" ht="15.75" customHeight="1" x14ac:dyDescent="0.25"/>
    <row r="511" s="80" customFormat="1" ht="15.75" customHeight="1" x14ac:dyDescent="0.25"/>
    <row r="512" s="80" customFormat="1" ht="15.75" customHeight="1" x14ac:dyDescent="0.25"/>
    <row r="513" s="80" customFormat="1" ht="15.75" customHeight="1" x14ac:dyDescent="0.25"/>
    <row r="514" s="80" customFormat="1" ht="15.75" customHeight="1" x14ac:dyDescent="0.25"/>
    <row r="515" s="80" customFormat="1" ht="15.75" customHeight="1" x14ac:dyDescent="0.25"/>
    <row r="516" s="80" customFormat="1" ht="15.75" customHeight="1" x14ac:dyDescent="0.25"/>
    <row r="517" s="80" customFormat="1" ht="15.75" customHeight="1" x14ac:dyDescent="0.25"/>
    <row r="518" s="80" customFormat="1" ht="15.75" customHeight="1" x14ac:dyDescent="0.25"/>
    <row r="519" s="80" customFormat="1" ht="15.75" customHeight="1" x14ac:dyDescent="0.25"/>
    <row r="520" s="80" customFormat="1" ht="15.75" customHeight="1" x14ac:dyDescent="0.25"/>
    <row r="521" s="80" customFormat="1" ht="15.75" customHeight="1" x14ac:dyDescent="0.25"/>
    <row r="522" s="80" customFormat="1" ht="15.75" customHeight="1" x14ac:dyDescent="0.25"/>
    <row r="523" s="80" customFormat="1" ht="15.75" customHeight="1" x14ac:dyDescent="0.25"/>
    <row r="524" s="80" customFormat="1" ht="15.75" customHeight="1" x14ac:dyDescent="0.25"/>
    <row r="525" s="80" customFormat="1" ht="15.75" customHeight="1" x14ac:dyDescent="0.25"/>
    <row r="526" s="80" customFormat="1" ht="15.75" customHeight="1" x14ac:dyDescent="0.25"/>
    <row r="527" s="80" customFormat="1" ht="15.75" customHeight="1" x14ac:dyDescent="0.25"/>
    <row r="528" s="80" customFormat="1" ht="15.75" customHeight="1" x14ac:dyDescent="0.25"/>
    <row r="529" s="80" customFormat="1" ht="15.75" customHeight="1" x14ac:dyDescent="0.25"/>
    <row r="530" s="80" customFormat="1" ht="15.75" customHeight="1" x14ac:dyDescent="0.25"/>
    <row r="531" s="80" customFormat="1" ht="15.75" customHeight="1" x14ac:dyDescent="0.25"/>
    <row r="532" s="80" customFormat="1" ht="15.75" customHeight="1" x14ac:dyDescent="0.25"/>
    <row r="533" s="80" customFormat="1" ht="15.75" customHeight="1" x14ac:dyDescent="0.25"/>
    <row r="534" s="80" customFormat="1" ht="15.75" customHeight="1" x14ac:dyDescent="0.25"/>
    <row r="535" s="80" customFormat="1" ht="15.75" customHeight="1" x14ac:dyDescent="0.25"/>
    <row r="536" s="80" customFormat="1" ht="15.75" customHeight="1" x14ac:dyDescent="0.25"/>
    <row r="537" s="80" customFormat="1" ht="15.75" customHeight="1" x14ac:dyDescent="0.25"/>
    <row r="538" s="80" customFormat="1" ht="15.75" customHeight="1" x14ac:dyDescent="0.25"/>
    <row r="539" s="80" customFormat="1" ht="15.75" customHeight="1" x14ac:dyDescent="0.25"/>
    <row r="540" s="80" customFormat="1" ht="15.75" customHeight="1" x14ac:dyDescent="0.25"/>
    <row r="541" s="80" customFormat="1" ht="15.75" customHeight="1" x14ac:dyDescent="0.25"/>
    <row r="542" s="80" customFormat="1" ht="15.75" customHeight="1" x14ac:dyDescent="0.25"/>
    <row r="543" s="80" customFormat="1" ht="15.75" customHeight="1" x14ac:dyDescent="0.25"/>
    <row r="544" s="80" customFormat="1" ht="15.75" customHeight="1" x14ac:dyDescent="0.25"/>
    <row r="545" s="80" customFormat="1" ht="15.75" customHeight="1" x14ac:dyDescent="0.25"/>
    <row r="546" s="80" customFormat="1" ht="15.75" customHeight="1" x14ac:dyDescent="0.25"/>
    <row r="547" s="80" customFormat="1" ht="15.75" customHeight="1" x14ac:dyDescent="0.25"/>
    <row r="548" s="80" customFormat="1" ht="15.75" customHeight="1" x14ac:dyDescent="0.25"/>
    <row r="549" s="80" customFormat="1" ht="15.75" customHeight="1" x14ac:dyDescent="0.25"/>
    <row r="550" s="80" customFormat="1" ht="15.75" customHeight="1" x14ac:dyDescent="0.25"/>
    <row r="551" s="80" customFormat="1" ht="15.75" customHeight="1" x14ac:dyDescent="0.25"/>
    <row r="552" s="80" customFormat="1" ht="15.75" customHeight="1" x14ac:dyDescent="0.25"/>
    <row r="553" s="80" customFormat="1" ht="15.75" customHeight="1" x14ac:dyDescent="0.25"/>
    <row r="554" s="80" customFormat="1" ht="15.75" customHeight="1" x14ac:dyDescent="0.25"/>
    <row r="555" s="80" customFormat="1" ht="15.75" customHeight="1" x14ac:dyDescent="0.25"/>
    <row r="556" s="80" customFormat="1" ht="15.75" customHeight="1" x14ac:dyDescent="0.25"/>
    <row r="557" s="80" customFormat="1" ht="15.75" customHeight="1" x14ac:dyDescent="0.25"/>
    <row r="558" s="80" customFormat="1" ht="15.75" customHeight="1" x14ac:dyDescent="0.25"/>
    <row r="559" s="80" customFormat="1" ht="15.75" customHeight="1" x14ac:dyDescent="0.25"/>
    <row r="560" s="80" customFormat="1" ht="15.75" customHeight="1" x14ac:dyDescent="0.25"/>
    <row r="561" s="80" customFormat="1" ht="15.75" customHeight="1" x14ac:dyDescent="0.25"/>
    <row r="562" s="80" customFormat="1" ht="15.75" customHeight="1" x14ac:dyDescent="0.25"/>
    <row r="563" s="80" customFormat="1" ht="15.75" customHeight="1" x14ac:dyDescent="0.25"/>
    <row r="564" s="80" customFormat="1" ht="15.75" customHeight="1" x14ac:dyDescent="0.25"/>
    <row r="565" s="80" customFormat="1" ht="15.75" customHeight="1" x14ac:dyDescent="0.25"/>
    <row r="566" s="80" customFormat="1" ht="15.75" customHeight="1" x14ac:dyDescent="0.25"/>
    <row r="567" s="80" customFormat="1" ht="15.75" customHeight="1" x14ac:dyDescent="0.25"/>
    <row r="568" s="80" customFormat="1" ht="15.75" customHeight="1" x14ac:dyDescent="0.25"/>
    <row r="569" s="80" customFormat="1" ht="15.75" customHeight="1" x14ac:dyDescent="0.25"/>
    <row r="570" s="80" customFormat="1" ht="15.75" customHeight="1" x14ac:dyDescent="0.25"/>
    <row r="571" s="80" customFormat="1" ht="15.75" customHeight="1" x14ac:dyDescent="0.25"/>
    <row r="572" s="80" customFormat="1" ht="15.75" customHeight="1" x14ac:dyDescent="0.25"/>
    <row r="573" s="80" customFormat="1" ht="15.75" customHeight="1" x14ac:dyDescent="0.25"/>
    <row r="574" s="80" customFormat="1" ht="15.75" customHeight="1" x14ac:dyDescent="0.25"/>
    <row r="575" s="80" customFormat="1" ht="15.75" customHeight="1" x14ac:dyDescent="0.25"/>
    <row r="576" s="80" customFormat="1" ht="15.75" customHeight="1" x14ac:dyDescent="0.25"/>
    <row r="577" s="80" customFormat="1" ht="15.75" customHeight="1" x14ac:dyDescent="0.25"/>
    <row r="578" s="80" customFormat="1" ht="15.75" customHeight="1" x14ac:dyDescent="0.25"/>
    <row r="579" s="80" customFormat="1" ht="15.75" customHeight="1" x14ac:dyDescent="0.25"/>
    <row r="580" s="80" customFormat="1" ht="15.75" customHeight="1" x14ac:dyDescent="0.25"/>
    <row r="581" s="80" customFormat="1" ht="15.75" customHeight="1" x14ac:dyDescent="0.25"/>
    <row r="582" s="80" customFormat="1" ht="15.75" customHeight="1" x14ac:dyDescent="0.25"/>
    <row r="583" s="80" customFormat="1" ht="15.75" customHeight="1" x14ac:dyDescent="0.25"/>
    <row r="584" s="80" customFormat="1" ht="15.75" customHeight="1" x14ac:dyDescent="0.25"/>
    <row r="585" s="80" customFormat="1" ht="15.75" customHeight="1" x14ac:dyDescent="0.25"/>
    <row r="586" s="80" customFormat="1" ht="15.75" customHeight="1" x14ac:dyDescent="0.25"/>
    <row r="587" s="80" customFormat="1" ht="15.75" customHeight="1" x14ac:dyDescent="0.25"/>
    <row r="588" s="80" customFormat="1" ht="15.75" customHeight="1" x14ac:dyDescent="0.25"/>
    <row r="589" s="80" customFormat="1" ht="15.75" customHeight="1" x14ac:dyDescent="0.25"/>
    <row r="590" s="80" customFormat="1" ht="15.75" customHeight="1" x14ac:dyDescent="0.25"/>
    <row r="591" s="80" customFormat="1" ht="15.75" customHeight="1" x14ac:dyDescent="0.25"/>
    <row r="592" s="80" customFormat="1" ht="15.75" customHeight="1" x14ac:dyDescent="0.25"/>
    <row r="593" s="80" customFormat="1" ht="15.75" customHeight="1" x14ac:dyDescent="0.25"/>
    <row r="594" s="80" customFormat="1" ht="15.75" customHeight="1" x14ac:dyDescent="0.25"/>
    <row r="595" s="80" customFormat="1" ht="15.75" customHeight="1" x14ac:dyDescent="0.25"/>
    <row r="596" s="80" customFormat="1" ht="15.75" customHeight="1" x14ac:dyDescent="0.25"/>
    <row r="597" s="80" customFormat="1" ht="15.75" customHeight="1" x14ac:dyDescent="0.25"/>
    <row r="598" s="80" customFormat="1" ht="15.75" customHeight="1" x14ac:dyDescent="0.25"/>
    <row r="599" s="80" customFormat="1" ht="15.75" customHeight="1" x14ac:dyDescent="0.25"/>
    <row r="600" s="80" customFormat="1" ht="15.75" customHeight="1" x14ac:dyDescent="0.25"/>
    <row r="601" s="80" customFormat="1" ht="15.75" customHeight="1" x14ac:dyDescent="0.25"/>
    <row r="602" s="80" customFormat="1" ht="15.75" customHeight="1" x14ac:dyDescent="0.25"/>
    <row r="603" s="80" customFormat="1" ht="15.75" customHeight="1" x14ac:dyDescent="0.25"/>
    <row r="604" s="80" customFormat="1" ht="15.75" customHeight="1" x14ac:dyDescent="0.25"/>
    <row r="605" s="80" customFormat="1" ht="15.75" customHeight="1" x14ac:dyDescent="0.25"/>
    <row r="606" s="80" customFormat="1" ht="15.75" customHeight="1" x14ac:dyDescent="0.25"/>
    <row r="607" s="80" customFormat="1" ht="15.75" customHeight="1" x14ac:dyDescent="0.25"/>
    <row r="608" s="80" customFormat="1" ht="15.75" customHeight="1" x14ac:dyDescent="0.25"/>
    <row r="609" s="80" customFormat="1" ht="15.75" customHeight="1" x14ac:dyDescent="0.25"/>
    <row r="610" s="80" customFormat="1" ht="15.75" customHeight="1" x14ac:dyDescent="0.25"/>
    <row r="611" s="80" customFormat="1" ht="15.75" customHeight="1" x14ac:dyDescent="0.25"/>
    <row r="612" s="80" customFormat="1" ht="15.75" customHeight="1" x14ac:dyDescent="0.25"/>
    <row r="613" s="80" customFormat="1" ht="15.75" customHeight="1" x14ac:dyDescent="0.25"/>
    <row r="614" s="80" customFormat="1" ht="15.75" customHeight="1" x14ac:dyDescent="0.25"/>
    <row r="615" s="80" customFormat="1" ht="15.75" customHeight="1" x14ac:dyDescent="0.25"/>
    <row r="616" s="80" customFormat="1" ht="15.75" customHeight="1" x14ac:dyDescent="0.25"/>
    <row r="617" s="80" customFormat="1" ht="15.75" customHeight="1" x14ac:dyDescent="0.25"/>
    <row r="618" s="80" customFormat="1" ht="15.75" customHeight="1" x14ac:dyDescent="0.25"/>
    <row r="619" s="80" customFormat="1" ht="15.75" customHeight="1" x14ac:dyDescent="0.25"/>
    <row r="620" s="80" customFormat="1" ht="15.75" customHeight="1" x14ac:dyDescent="0.25"/>
    <row r="621" s="80" customFormat="1" ht="15.75" customHeight="1" x14ac:dyDescent="0.25"/>
    <row r="622" s="80" customFormat="1" ht="15.75" customHeight="1" x14ac:dyDescent="0.25"/>
    <row r="623" s="80" customFormat="1" ht="15.75" customHeight="1" x14ac:dyDescent="0.25"/>
    <row r="624" s="80" customFormat="1" ht="15.75" customHeight="1" x14ac:dyDescent="0.25"/>
    <row r="625" s="80" customFormat="1" ht="15.75" customHeight="1" x14ac:dyDescent="0.25"/>
    <row r="626" s="80" customFormat="1" ht="15.75" customHeight="1" x14ac:dyDescent="0.25"/>
    <row r="627" s="80" customFormat="1" ht="15.75" customHeight="1" x14ac:dyDescent="0.25"/>
    <row r="628" s="80" customFormat="1" ht="15.75" customHeight="1" x14ac:dyDescent="0.25"/>
    <row r="629" s="80" customFormat="1" ht="15.75" customHeight="1" x14ac:dyDescent="0.25"/>
    <row r="630" s="80" customFormat="1" ht="15.75" customHeight="1" x14ac:dyDescent="0.25"/>
    <row r="631" s="80" customFormat="1" ht="15.75" customHeight="1" x14ac:dyDescent="0.25"/>
    <row r="632" s="80" customFormat="1" ht="15.75" customHeight="1" x14ac:dyDescent="0.25"/>
    <row r="633" s="80" customFormat="1" ht="15.75" customHeight="1" x14ac:dyDescent="0.25"/>
    <row r="634" s="80" customFormat="1" ht="15.75" customHeight="1" x14ac:dyDescent="0.25"/>
    <row r="635" s="80" customFormat="1" ht="15.75" customHeight="1" x14ac:dyDescent="0.25"/>
    <row r="636" s="80" customFormat="1" ht="15.75" customHeight="1" x14ac:dyDescent="0.25"/>
    <row r="637" s="80" customFormat="1" ht="15.75" customHeight="1" x14ac:dyDescent="0.25"/>
    <row r="638" s="80" customFormat="1" ht="15.75" customHeight="1" x14ac:dyDescent="0.25"/>
    <row r="639" s="80" customFormat="1" ht="15.75" customHeight="1" x14ac:dyDescent="0.25"/>
    <row r="640" s="80" customFormat="1" ht="15.75" customHeight="1" x14ac:dyDescent="0.25"/>
    <row r="641" s="80" customFormat="1" ht="15.75" customHeight="1" x14ac:dyDescent="0.25"/>
    <row r="642" s="80" customFormat="1" ht="15.75" customHeight="1" x14ac:dyDescent="0.25"/>
    <row r="643" s="80" customFormat="1" ht="15.75" customHeight="1" x14ac:dyDescent="0.25"/>
    <row r="644" s="80" customFormat="1" ht="15.75" customHeight="1" x14ac:dyDescent="0.25"/>
    <row r="645" s="80" customFormat="1" ht="15.75" customHeight="1" x14ac:dyDescent="0.25"/>
    <row r="646" s="80" customFormat="1" ht="15.75" customHeight="1" x14ac:dyDescent="0.25"/>
    <row r="647" s="80" customFormat="1" ht="15.75" customHeight="1" x14ac:dyDescent="0.25"/>
    <row r="648" s="80" customFormat="1" ht="15.75" customHeight="1" x14ac:dyDescent="0.25"/>
    <row r="649" s="80" customFormat="1" ht="15.75" customHeight="1" x14ac:dyDescent="0.25"/>
    <row r="650" s="80" customFormat="1" ht="15.75" customHeight="1" x14ac:dyDescent="0.25"/>
    <row r="651" s="80" customFormat="1" ht="15.75" customHeight="1" x14ac:dyDescent="0.25"/>
    <row r="652" s="80" customFormat="1" ht="15.75" customHeight="1" x14ac:dyDescent="0.25"/>
    <row r="653" s="80" customFormat="1" ht="15.75" customHeight="1" x14ac:dyDescent="0.25"/>
    <row r="654" s="80" customFormat="1" ht="15.75" customHeight="1" x14ac:dyDescent="0.25"/>
    <row r="655" s="80" customFormat="1" ht="15.75" customHeight="1" x14ac:dyDescent="0.25"/>
    <row r="656" s="80" customFormat="1" ht="15.75" customHeight="1" x14ac:dyDescent="0.25"/>
    <row r="657" s="80" customFormat="1" ht="15.75" customHeight="1" x14ac:dyDescent="0.25"/>
    <row r="658" s="80" customFormat="1" ht="15.75" customHeight="1" x14ac:dyDescent="0.25"/>
    <row r="659" s="80" customFormat="1" ht="15.75" customHeight="1" x14ac:dyDescent="0.25"/>
    <row r="660" s="80" customFormat="1" ht="15.75" customHeight="1" x14ac:dyDescent="0.25"/>
    <row r="661" s="80" customFormat="1" ht="15.75" customHeight="1" x14ac:dyDescent="0.25"/>
    <row r="662" s="80" customFormat="1" ht="15.75" customHeight="1" x14ac:dyDescent="0.25"/>
    <row r="663" s="80" customFormat="1" ht="15.75" customHeight="1" x14ac:dyDescent="0.25"/>
    <row r="664" s="80" customFormat="1" ht="15.75" customHeight="1" x14ac:dyDescent="0.25"/>
    <row r="665" s="80" customFormat="1" ht="15.75" customHeight="1" x14ac:dyDescent="0.25"/>
    <row r="666" s="80" customFormat="1" ht="15.75" customHeight="1" x14ac:dyDescent="0.25"/>
    <row r="667" s="80" customFormat="1" ht="15.75" customHeight="1" x14ac:dyDescent="0.25"/>
    <row r="668" s="80" customFormat="1" ht="15.75" customHeight="1" x14ac:dyDescent="0.25"/>
    <row r="669" s="80" customFormat="1" ht="15.75" customHeight="1" x14ac:dyDescent="0.25"/>
    <row r="670" s="80" customFormat="1" ht="15.75" customHeight="1" x14ac:dyDescent="0.25"/>
    <row r="671" s="80" customFormat="1" ht="15.75" customHeight="1" x14ac:dyDescent="0.25"/>
    <row r="672" s="80" customFormat="1" ht="15.75" customHeight="1" x14ac:dyDescent="0.25"/>
    <row r="673" s="80" customFormat="1" ht="15.75" customHeight="1" x14ac:dyDescent="0.25"/>
    <row r="674" s="80" customFormat="1" ht="15.75" customHeight="1" x14ac:dyDescent="0.25"/>
    <row r="675" s="80" customFormat="1" ht="15.75" customHeight="1" x14ac:dyDescent="0.25"/>
    <row r="676" s="80" customFormat="1" ht="15.75" customHeight="1" x14ac:dyDescent="0.25"/>
    <row r="677" s="80" customFormat="1" ht="15.75" customHeight="1" x14ac:dyDescent="0.25"/>
    <row r="678" s="80" customFormat="1" ht="15.75" customHeight="1" x14ac:dyDescent="0.25"/>
    <row r="679" s="80" customFormat="1" ht="15.75" customHeight="1" x14ac:dyDescent="0.25"/>
    <row r="680" s="80" customFormat="1" ht="15.75" customHeight="1" x14ac:dyDescent="0.25"/>
    <row r="681" s="80" customFormat="1" ht="15.75" customHeight="1" x14ac:dyDescent="0.25"/>
    <row r="682" s="80" customFormat="1" ht="15.75" customHeight="1" x14ac:dyDescent="0.25"/>
    <row r="683" s="80" customFormat="1" ht="15.75" customHeight="1" x14ac:dyDescent="0.25"/>
    <row r="684" s="80" customFormat="1" ht="15.75" customHeight="1" x14ac:dyDescent="0.25"/>
    <row r="685" s="80" customFormat="1" ht="15.75" customHeight="1" x14ac:dyDescent="0.25"/>
    <row r="686" s="80" customFormat="1" ht="15.75" customHeight="1" x14ac:dyDescent="0.25"/>
    <row r="687" s="80" customFormat="1" ht="15.75" customHeight="1" x14ac:dyDescent="0.25"/>
    <row r="688" s="80" customFormat="1" ht="15.75" customHeight="1" x14ac:dyDescent="0.25"/>
    <row r="689" s="80" customFormat="1" ht="15.75" customHeight="1" x14ac:dyDescent="0.25"/>
    <row r="690" s="80" customFormat="1" ht="15.75" customHeight="1" x14ac:dyDescent="0.25"/>
    <row r="691" s="80" customFormat="1" ht="15.75" customHeight="1" x14ac:dyDescent="0.25"/>
    <row r="692" s="80" customFormat="1" ht="15.75" customHeight="1" x14ac:dyDescent="0.25"/>
    <row r="693" s="80" customFormat="1" ht="15.75" customHeight="1" x14ac:dyDescent="0.25"/>
    <row r="694" s="80" customFormat="1" ht="15.75" customHeight="1" x14ac:dyDescent="0.25"/>
    <row r="695" s="80" customFormat="1" ht="15.75" customHeight="1" x14ac:dyDescent="0.25"/>
    <row r="696" s="80" customFormat="1" ht="15.75" customHeight="1" x14ac:dyDescent="0.25"/>
    <row r="697" s="80" customFormat="1" ht="15.75" customHeight="1" x14ac:dyDescent="0.25"/>
    <row r="698" s="80" customFormat="1" ht="15.75" customHeight="1" x14ac:dyDescent="0.25"/>
    <row r="699" s="80" customFormat="1" ht="15.75" customHeight="1" x14ac:dyDescent="0.25"/>
    <row r="700" s="80" customFormat="1" ht="15.75" customHeight="1" x14ac:dyDescent="0.25"/>
    <row r="701" s="80" customFormat="1" ht="15.75" customHeight="1" x14ac:dyDescent="0.25"/>
    <row r="702" s="80" customFormat="1" ht="15.75" customHeight="1" x14ac:dyDescent="0.25"/>
    <row r="703" s="80" customFormat="1" ht="15.75" customHeight="1" x14ac:dyDescent="0.25"/>
    <row r="704" s="80" customFormat="1" ht="15.75" customHeight="1" x14ac:dyDescent="0.25"/>
    <row r="705" s="80" customFormat="1" ht="15.75" customHeight="1" x14ac:dyDescent="0.25"/>
    <row r="706" s="80" customFormat="1" ht="15.75" customHeight="1" x14ac:dyDescent="0.25"/>
    <row r="707" s="80" customFormat="1" ht="15.75" customHeight="1" x14ac:dyDescent="0.25"/>
    <row r="708" s="80" customFormat="1" ht="15.75" customHeight="1" x14ac:dyDescent="0.25"/>
    <row r="709" s="80" customFormat="1" ht="15.75" customHeight="1" x14ac:dyDescent="0.25"/>
    <row r="710" s="80" customFormat="1" ht="15.75" customHeight="1" x14ac:dyDescent="0.25"/>
    <row r="711" s="80" customFormat="1" ht="15.75" customHeight="1" x14ac:dyDescent="0.25"/>
    <row r="712" s="80" customFormat="1" ht="15.75" customHeight="1" x14ac:dyDescent="0.25"/>
    <row r="713" s="80" customFormat="1" ht="15.75" customHeight="1" x14ac:dyDescent="0.25"/>
    <row r="714" s="80" customFormat="1" ht="15.75" customHeight="1" x14ac:dyDescent="0.25"/>
    <row r="715" s="80" customFormat="1" ht="15.75" customHeight="1" x14ac:dyDescent="0.25"/>
    <row r="716" s="80" customFormat="1" ht="15.75" customHeight="1" x14ac:dyDescent="0.25"/>
    <row r="717" s="80" customFormat="1" ht="15.75" customHeight="1" x14ac:dyDescent="0.25"/>
    <row r="718" s="80" customFormat="1" ht="15.75" customHeight="1" x14ac:dyDescent="0.25"/>
    <row r="719" s="80" customFormat="1" ht="15.75" customHeight="1" x14ac:dyDescent="0.25"/>
    <row r="720" s="80" customFormat="1" ht="15.75" customHeight="1" x14ac:dyDescent="0.25"/>
    <row r="721" s="80" customFormat="1" ht="15.75" customHeight="1" x14ac:dyDescent="0.25"/>
    <row r="722" s="80" customFormat="1" ht="15.75" customHeight="1" x14ac:dyDescent="0.25"/>
    <row r="723" s="80" customFormat="1" ht="15.75" customHeight="1" x14ac:dyDescent="0.25"/>
    <row r="724" s="80" customFormat="1" ht="15.75" customHeight="1" x14ac:dyDescent="0.25"/>
    <row r="725" s="80" customFormat="1" ht="15.75" customHeight="1" x14ac:dyDescent="0.25"/>
    <row r="726" s="80" customFormat="1" ht="15.75" customHeight="1" x14ac:dyDescent="0.25"/>
    <row r="727" s="80" customFormat="1" ht="15.75" customHeight="1" x14ac:dyDescent="0.25"/>
    <row r="728" s="80" customFormat="1" ht="15.75" customHeight="1" x14ac:dyDescent="0.25"/>
    <row r="729" s="80" customFormat="1" ht="15.75" customHeight="1" x14ac:dyDescent="0.25"/>
    <row r="730" s="80" customFormat="1" ht="15.75" customHeight="1" x14ac:dyDescent="0.25"/>
    <row r="731" s="80" customFormat="1" ht="15.75" customHeight="1" x14ac:dyDescent="0.25"/>
    <row r="732" s="80" customFormat="1" ht="15.75" customHeight="1" x14ac:dyDescent="0.25"/>
    <row r="733" s="80" customFormat="1" ht="15.75" customHeight="1" x14ac:dyDescent="0.25"/>
    <row r="734" s="80" customFormat="1" ht="15.75" customHeight="1" x14ac:dyDescent="0.25"/>
    <row r="735" s="80" customFormat="1" ht="15.75" customHeight="1" x14ac:dyDescent="0.25"/>
    <row r="736" s="80" customFormat="1" ht="15.75" customHeight="1" x14ac:dyDescent="0.25"/>
    <row r="737" s="80" customFormat="1" ht="15.75" customHeight="1" x14ac:dyDescent="0.25"/>
    <row r="738" s="80" customFormat="1" ht="15.75" customHeight="1" x14ac:dyDescent="0.25"/>
    <row r="739" s="80" customFormat="1" ht="15.75" customHeight="1" x14ac:dyDescent="0.25"/>
    <row r="740" s="80" customFormat="1" ht="15.75" customHeight="1" x14ac:dyDescent="0.25"/>
    <row r="741" s="80" customFormat="1" ht="15.75" customHeight="1" x14ac:dyDescent="0.25"/>
    <row r="742" s="80" customFormat="1" ht="15.75" customHeight="1" x14ac:dyDescent="0.25"/>
    <row r="743" s="80" customFormat="1" ht="15.75" customHeight="1" x14ac:dyDescent="0.25"/>
    <row r="744" s="80" customFormat="1" ht="15.75" customHeight="1" x14ac:dyDescent="0.25"/>
    <row r="745" s="80" customFormat="1" ht="15.75" customHeight="1" x14ac:dyDescent="0.25"/>
    <row r="746" s="80" customFormat="1" ht="15.75" customHeight="1" x14ac:dyDescent="0.25"/>
    <row r="747" s="80" customFormat="1" ht="15.75" customHeight="1" x14ac:dyDescent="0.25"/>
    <row r="748" s="80" customFormat="1" ht="15.75" customHeight="1" x14ac:dyDescent="0.25"/>
    <row r="749" s="80" customFormat="1" ht="15.75" customHeight="1" x14ac:dyDescent="0.25"/>
    <row r="750" s="80" customFormat="1" ht="15.75" customHeight="1" x14ac:dyDescent="0.25"/>
    <row r="751" s="80" customFormat="1" ht="15.75" customHeight="1" x14ac:dyDescent="0.25"/>
    <row r="752" s="80" customFormat="1" ht="15.75" customHeight="1" x14ac:dyDescent="0.25"/>
    <row r="753" s="80" customFormat="1" ht="15.75" customHeight="1" x14ac:dyDescent="0.25"/>
    <row r="754" s="80" customFormat="1" ht="15.75" customHeight="1" x14ac:dyDescent="0.25"/>
    <row r="755" s="80" customFormat="1" ht="15.75" customHeight="1" x14ac:dyDescent="0.25"/>
    <row r="756" s="80" customFormat="1" ht="15.75" customHeight="1" x14ac:dyDescent="0.25"/>
    <row r="757" s="80" customFormat="1" ht="15.75" customHeight="1" x14ac:dyDescent="0.25"/>
    <row r="758" s="80" customFormat="1" ht="15.75" customHeight="1" x14ac:dyDescent="0.25"/>
    <row r="759" s="80" customFormat="1" ht="15.75" customHeight="1" x14ac:dyDescent="0.25"/>
    <row r="760" s="80" customFormat="1" ht="15.75" customHeight="1" x14ac:dyDescent="0.25"/>
    <row r="761" s="80" customFormat="1" ht="15.75" customHeight="1" x14ac:dyDescent="0.25"/>
    <row r="762" s="80" customFormat="1" ht="15.75" customHeight="1" x14ac:dyDescent="0.25"/>
    <row r="763" s="80" customFormat="1" ht="15.75" customHeight="1" x14ac:dyDescent="0.25"/>
    <row r="764" s="80" customFormat="1" ht="15.75" customHeight="1" x14ac:dyDescent="0.25"/>
    <row r="765" s="80" customFormat="1" ht="15.75" customHeight="1" x14ac:dyDescent="0.25"/>
    <row r="766" s="80" customFormat="1" ht="15.75" customHeight="1" x14ac:dyDescent="0.25"/>
    <row r="767" s="80" customFormat="1" ht="15.75" customHeight="1" x14ac:dyDescent="0.25"/>
    <row r="768" s="80" customFormat="1" ht="15.75" customHeight="1" x14ac:dyDescent="0.25"/>
    <row r="769" s="80" customFormat="1" ht="15.75" customHeight="1" x14ac:dyDescent="0.25"/>
    <row r="770" s="80" customFormat="1" ht="15.75" customHeight="1" x14ac:dyDescent="0.25"/>
    <row r="771" s="80" customFormat="1" ht="15.75" customHeight="1" x14ac:dyDescent="0.25"/>
    <row r="772" s="80" customFormat="1" ht="15.75" customHeight="1" x14ac:dyDescent="0.25"/>
    <row r="773" s="80" customFormat="1" ht="15.75" customHeight="1" x14ac:dyDescent="0.25"/>
    <row r="774" s="80" customFormat="1" ht="15.75" customHeight="1" x14ac:dyDescent="0.25"/>
    <row r="775" s="80" customFormat="1" ht="15.75" customHeight="1" x14ac:dyDescent="0.25"/>
    <row r="776" s="80" customFormat="1" ht="15.75" customHeight="1" x14ac:dyDescent="0.25"/>
    <row r="777" s="80" customFormat="1" ht="15.75" customHeight="1" x14ac:dyDescent="0.25"/>
    <row r="778" s="80" customFormat="1" ht="15.75" customHeight="1" x14ac:dyDescent="0.25"/>
    <row r="779" s="80" customFormat="1" ht="15.75" customHeight="1" x14ac:dyDescent="0.25"/>
    <row r="780" s="80" customFormat="1" ht="15.75" customHeight="1" x14ac:dyDescent="0.25"/>
    <row r="781" s="80" customFormat="1" ht="15.75" customHeight="1" x14ac:dyDescent="0.25"/>
    <row r="782" s="80" customFormat="1" ht="15.75" customHeight="1" x14ac:dyDescent="0.25"/>
    <row r="783" s="80" customFormat="1" ht="15.75" customHeight="1" x14ac:dyDescent="0.25"/>
    <row r="784" s="80" customFormat="1" ht="15.75" customHeight="1" x14ac:dyDescent="0.25"/>
    <row r="785" s="80" customFormat="1" ht="15.75" customHeight="1" x14ac:dyDescent="0.25"/>
    <row r="786" s="80" customFormat="1" ht="15.75" customHeight="1" x14ac:dyDescent="0.25"/>
    <row r="787" s="80" customFormat="1" ht="15.75" customHeight="1" x14ac:dyDescent="0.25"/>
    <row r="788" s="80" customFormat="1" ht="15.75" customHeight="1" x14ac:dyDescent="0.25"/>
    <row r="789" s="80" customFormat="1" ht="15.75" customHeight="1" x14ac:dyDescent="0.25"/>
    <row r="790" s="80" customFormat="1" ht="15.75" customHeight="1" x14ac:dyDescent="0.25"/>
    <row r="791" s="80" customFormat="1" ht="15.75" customHeight="1" x14ac:dyDescent="0.25"/>
    <row r="792" s="80" customFormat="1" ht="15.75" customHeight="1" x14ac:dyDescent="0.25"/>
    <row r="793" s="80" customFormat="1" ht="15.75" customHeight="1" x14ac:dyDescent="0.25"/>
    <row r="794" s="80" customFormat="1" ht="15.75" customHeight="1" x14ac:dyDescent="0.25"/>
    <row r="795" s="80" customFormat="1" ht="15.75" customHeight="1" x14ac:dyDescent="0.25"/>
    <row r="796" s="80" customFormat="1" ht="15.75" customHeight="1" x14ac:dyDescent="0.25"/>
    <row r="797" s="80" customFormat="1" ht="15.75" customHeight="1" x14ac:dyDescent="0.25"/>
    <row r="798" s="80" customFormat="1" ht="15.75" customHeight="1" x14ac:dyDescent="0.25"/>
    <row r="799" s="80" customFormat="1" ht="15.75" customHeight="1" x14ac:dyDescent="0.25"/>
    <row r="800" s="80" customFormat="1" ht="15.75" customHeight="1" x14ac:dyDescent="0.25"/>
    <row r="801" s="80" customFormat="1" ht="15.75" customHeight="1" x14ac:dyDescent="0.25"/>
    <row r="802" s="80" customFormat="1" ht="15.75" customHeight="1" x14ac:dyDescent="0.25"/>
    <row r="803" s="80" customFormat="1" ht="15.75" customHeight="1" x14ac:dyDescent="0.25"/>
    <row r="804" s="80" customFormat="1" ht="15.75" customHeight="1" x14ac:dyDescent="0.25"/>
    <row r="805" s="80" customFormat="1" ht="15.75" customHeight="1" x14ac:dyDescent="0.25"/>
    <row r="806" s="80" customFormat="1" ht="15.75" customHeight="1" x14ac:dyDescent="0.25"/>
    <row r="807" s="80" customFormat="1" ht="15.75" customHeight="1" x14ac:dyDescent="0.25"/>
    <row r="808" s="80" customFormat="1" ht="15.75" customHeight="1" x14ac:dyDescent="0.25"/>
    <row r="809" s="80" customFormat="1" ht="15.75" customHeight="1" x14ac:dyDescent="0.25"/>
    <row r="810" s="80" customFormat="1" ht="15.75" customHeight="1" x14ac:dyDescent="0.25"/>
    <row r="811" s="80" customFormat="1" ht="15.75" customHeight="1" x14ac:dyDescent="0.25"/>
    <row r="812" s="80" customFormat="1" ht="15.75" customHeight="1" x14ac:dyDescent="0.25"/>
    <row r="813" s="80" customFormat="1" ht="15.75" customHeight="1" x14ac:dyDescent="0.25"/>
    <row r="814" s="80" customFormat="1" ht="15.75" customHeight="1" x14ac:dyDescent="0.25"/>
    <row r="815" s="80" customFormat="1" ht="15.75" customHeight="1" x14ac:dyDescent="0.25"/>
    <row r="816" s="80" customFormat="1" ht="15.75" customHeight="1" x14ac:dyDescent="0.25"/>
    <row r="817" s="80" customFormat="1" ht="15.75" customHeight="1" x14ac:dyDescent="0.25"/>
    <row r="818" s="80" customFormat="1" ht="15.75" customHeight="1" x14ac:dyDescent="0.25"/>
    <row r="819" s="80" customFormat="1" ht="15.75" customHeight="1" x14ac:dyDescent="0.25"/>
    <row r="820" s="80" customFormat="1" ht="15.75" customHeight="1" x14ac:dyDescent="0.25"/>
    <row r="821" s="80" customFormat="1" ht="15.75" customHeight="1" x14ac:dyDescent="0.25"/>
    <row r="822" s="80" customFormat="1" ht="15.75" customHeight="1" x14ac:dyDescent="0.25"/>
    <row r="823" s="80" customFormat="1" ht="15.75" customHeight="1" x14ac:dyDescent="0.25"/>
    <row r="824" s="80" customFormat="1" ht="15.75" customHeight="1" x14ac:dyDescent="0.25"/>
    <row r="825" s="80" customFormat="1" ht="15.75" customHeight="1" x14ac:dyDescent="0.25"/>
    <row r="826" s="80" customFormat="1" ht="15.75" customHeight="1" x14ac:dyDescent="0.25"/>
    <row r="827" s="80" customFormat="1" ht="15.75" customHeight="1" x14ac:dyDescent="0.25"/>
    <row r="828" s="80" customFormat="1" ht="15.75" customHeight="1" x14ac:dyDescent="0.25"/>
    <row r="829" s="80" customFormat="1" ht="15.75" customHeight="1" x14ac:dyDescent="0.25"/>
    <row r="830" s="80" customFormat="1" ht="15.75" customHeight="1" x14ac:dyDescent="0.25"/>
    <row r="831" s="80" customFormat="1" ht="15.75" customHeight="1" x14ac:dyDescent="0.25"/>
    <row r="832" s="80" customFormat="1" ht="15.75" customHeight="1" x14ac:dyDescent="0.25"/>
    <row r="833" s="80" customFormat="1" ht="15.75" customHeight="1" x14ac:dyDescent="0.25"/>
    <row r="834" s="80" customFormat="1" ht="15.75" customHeight="1" x14ac:dyDescent="0.25"/>
    <row r="835" s="80" customFormat="1" ht="15.75" customHeight="1" x14ac:dyDescent="0.25"/>
    <row r="836" s="80" customFormat="1" ht="15.75" customHeight="1" x14ac:dyDescent="0.25"/>
    <row r="837" s="80" customFormat="1" ht="15.75" customHeight="1" x14ac:dyDescent="0.25"/>
    <row r="838" s="80" customFormat="1" ht="15.75" customHeight="1" x14ac:dyDescent="0.25"/>
    <row r="839" s="80" customFormat="1" ht="15.75" customHeight="1" x14ac:dyDescent="0.25"/>
    <row r="840" s="80" customFormat="1" ht="15.75" customHeight="1" x14ac:dyDescent="0.25"/>
    <row r="841" s="80" customFormat="1" ht="15.75" customHeight="1" x14ac:dyDescent="0.25"/>
    <row r="842" s="80" customFormat="1" ht="15.75" customHeight="1" x14ac:dyDescent="0.25"/>
    <row r="843" s="80" customFormat="1" ht="15.75" customHeight="1" x14ac:dyDescent="0.25"/>
    <row r="844" s="80" customFormat="1" ht="15.75" customHeight="1" x14ac:dyDescent="0.25"/>
    <row r="845" s="80" customFormat="1" ht="15.75" customHeight="1" x14ac:dyDescent="0.25"/>
    <row r="846" s="80" customFormat="1" ht="15.75" customHeight="1" x14ac:dyDescent="0.25"/>
    <row r="847" s="80" customFormat="1" ht="15.75" customHeight="1" x14ac:dyDescent="0.25"/>
    <row r="848" s="80" customFormat="1" ht="15.75" customHeight="1" x14ac:dyDescent="0.25"/>
    <row r="849" s="80" customFormat="1" ht="15.75" customHeight="1" x14ac:dyDescent="0.25"/>
    <row r="850" s="80" customFormat="1" ht="15.75" customHeight="1" x14ac:dyDescent="0.25"/>
    <row r="851" s="80" customFormat="1" ht="15.75" customHeight="1" x14ac:dyDescent="0.25"/>
    <row r="852" s="80" customFormat="1" ht="15.75" customHeight="1" x14ac:dyDescent="0.25"/>
    <row r="853" s="80" customFormat="1" ht="15.75" customHeight="1" x14ac:dyDescent="0.25"/>
    <row r="854" s="80" customFormat="1" ht="15.75" customHeight="1" x14ac:dyDescent="0.25"/>
    <row r="855" s="80" customFormat="1" ht="15.75" customHeight="1" x14ac:dyDescent="0.25"/>
    <row r="856" s="80" customFormat="1" ht="15.75" customHeight="1" x14ac:dyDescent="0.25"/>
    <row r="857" s="80" customFormat="1" ht="15.75" customHeight="1" x14ac:dyDescent="0.25"/>
    <row r="858" s="80" customFormat="1" ht="15.75" customHeight="1" x14ac:dyDescent="0.25"/>
    <row r="859" s="80" customFormat="1" ht="15.75" customHeight="1" x14ac:dyDescent="0.25"/>
    <row r="860" s="80" customFormat="1" ht="15.75" customHeight="1" x14ac:dyDescent="0.25"/>
    <row r="861" s="80" customFormat="1" ht="15.75" customHeight="1" x14ac:dyDescent="0.25"/>
    <row r="862" s="80" customFormat="1" ht="15.75" customHeight="1" x14ac:dyDescent="0.25"/>
    <row r="863" s="80" customFormat="1" ht="15.75" customHeight="1" x14ac:dyDescent="0.25"/>
    <row r="864" s="80" customFormat="1" ht="15.75" customHeight="1" x14ac:dyDescent="0.25"/>
    <row r="865" s="80" customFormat="1" ht="15.75" customHeight="1" x14ac:dyDescent="0.25"/>
    <row r="866" s="80" customFormat="1" ht="15.75" customHeight="1" x14ac:dyDescent="0.25"/>
    <row r="867" s="80" customFormat="1" ht="15.75" customHeight="1" x14ac:dyDescent="0.25"/>
    <row r="868" s="80" customFormat="1" ht="15.75" customHeight="1" x14ac:dyDescent="0.25"/>
    <row r="869" s="80" customFormat="1" ht="15.75" customHeight="1" x14ac:dyDescent="0.25"/>
    <row r="870" s="80" customFormat="1" ht="15.75" customHeight="1" x14ac:dyDescent="0.25"/>
    <row r="871" s="80" customFormat="1" ht="15.75" customHeight="1" x14ac:dyDescent="0.25"/>
    <row r="872" s="80" customFormat="1" ht="15.75" customHeight="1" x14ac:dyDescent="0.25"/>
    <row r="873" s="80" customFormat="1" ht="15.75" customHeight="1" x14ac:dyDescent="0.25"/>
    <row r="874" s="80" customFormat="1" ht="15.75" customHeight="1" x14ac:dyDescent="0.25"/>
    <row r="875" s="80" customFormat="1" ht="15.75" customHeight="1" x14ac:dyDescent="0.25"/>
    <row r="876" s="80" customFormat="1" ht="15.75" customHeight="1" x14ac:dyDescent="0.25"/>
    <row r="877" s="80" customFormat="1" ht="15.75" customHeight="1" x14ac:dyDescent="0.25"/>
    <row r="878" s="80" customFormat="1" ht="15.75" customHeight="1" x14ac:dyDescent="0.25"/>
    <row r="879" s="80" customFormat="1" ht="15.75" customHeight="1" x14ac:dyDescent="0.25"/>
    <row r="880" s="80" customFormat="1" ht="15.75" customHeight="1" x14ac:dyDescent="0.25"/>
    <row r="881" s="80" customFormat="1" ht="15.75" customHeight="1" x14ac:dyDescent="0.25"/>
    <row r="882" s="80" customFormat="1" ht="15.75" customHeight="1" x14ac:dyDescent="0.25"/>
    <row r="883" s="80" customFormat="1" ht="15.75" customHeight="1" x14ac:dyDescent="0.25"/>
    <row r="884" s="80" customFormat="1" ht="15.75" customHeight="1" x14ac:dyDescent="0.25"/>
    <row r="885" s="80" customFormat="1" ht="15.75" customHeight="1" x14ac:dyDescent="0.25"/>
    <row r="886" s="80" customFormat="1" ht="15.75" customHeight="1" x14ac:dyDescent="0.25"/>
    <row r="887" s="80" customFormat="1" ht="15.75" customHeight="1" x14ac:dyDescent="0.25"/>
    <row r="888" s="80" customFormat="1" ht="15.75" customHeight="1" x14ac:dyDescent="0.25"/>
    <row r="889" s="80" customFormat="1" ht="15.75" customHeight="1" x14ac:dyDescent="0.25"/>
    <row r="890" s="80" customFormat="1" ht="15.75" customHeight="1" x14ac:dyDescent="0.25"/>
    <row r="891" s="80" customFormat="1" ht="15.75" customHeight="1" x14ac:dyDescent="0.25"/>
    <row r="892" s="80" customFormat="1" ht="15.75" customHeight="1" x14ac:dyDescent="0.25"/>
    <row r="893" s="80" customFormat="1" ht="15.75" customHeight="1" x14ac:dyDescent="0.25"/>
    <row r="894" s="80" customFormat="1" ht="15.75" customHeight="1" x14ac:dyDescent="0.25"/>
    <row r="895" s="80" customFormat="1" ht="15.75" customHeight="1" x14ac:dyDescent="0.25"/>
    <row r="896" s="80" customFormat="1" ht="15.75" customHeight="1" x14ac:dyDescent="0.25"/>
    <row r="897" s="80" customFormat="1" ht="15.75" customHeight="1" x14ac:dyDescent="0.25"/>
    <row r="898" s="80" customFormat="1" ht="15.75" customHeight="1" x14ac:dyDescent="0.25"/>
    <row r="899" s="80" customFormat="1" ht="15.75" customHeight="1" x14ac:dyDescent="0.25"/>
    <row r="900" s="80" customFormat="1" ht="15.75" customHeight="1" x14ac:dyDescent="0.25"/>
    <row r="901" s="80" customFormat="1" ht="15.75" customHeight="1" x14ac:dyDescent="0.25"/>
    <row r="902" s="80" customFormat="1" ht="15.75" customHeight="1" x14ac:dyDescent="0.25"/>
    <row r="903" s="80" customFormat="1" ht="15.75" customHeight="1" x14ac:dyDescent="0.25"/>
    <row r="904" s="80" customFormat="1" ht="15.75" customHeight="1" x14ac:dyDescent="0.25"/>
    <row r="905" s="80" customFormat="1" ht="15.75" customHeight="1" x14ac:dyDescent="0.25"/>
    <row r="906" s="80" customFormat="1" ht="15.75" customHeight="1" x14ac:dyDescent="0.25"/>
    <row r="907" s="80" customFormat="1" ht="15.75" customHeight="1" x14ac:dyDescent="0.25"/>
    <row r="908" s="80" customFormat="1" ht="15.75" customHeight="1" x14ac:dyDescent="0.25"/>
    <row r="909" s="80" customFormat="1" ht="15.75" customHeight="1" x14ac:dyDescent="0.25"/>
    <row r="910" s="80" customFormat="1" ht="15.75" customHeight="1" x14ac:dyDescent="0.25"/>
    <row r="911" s="80" customFormat="1" ht="15.75" customHeight="1" x14ac:dyDescent="0.25"/>
    <row r="912" s="80" customFormat="1" ht="15.75" customHeight="1" x14ac:dyDescent="0.25"/>
    <row r="913" s="80" customFormat="1" ht="15.75" customHeight="1" x14ac:dyDescent="0.25"/>
    <row r="914" s="80" customFormat="1" ht="15.75" customHeight="1" x14ac:dyDescent="0.25"/>
    <row r="915" s="80" customFormat="1" ht="15.75" customHeight="1" x14ac:dyDescent="0.25"/>
    <row r="916" s="80" customFormat="1" ht="15.75" customHeight="1" x14ac:dyDescent="0.25"/>
    <row r="917" s="80" customFormat="1" ht="15.75" customHeight="1" x14ac:dyDescent="0.25"/>
    <row r="918" s="80" customFormat="1" ht="15.75" customHeight="1" x14ac:dyDescent="0.25"/>
    <row r="919" s="80" customFormat="1" ht="15.75" customHeight="1" x14ac:dyDescent="0.25"/>
    <row r="920" s="80" customFormat="1" ht="15.75" customHeight="1" x14ac:dyDescent="0.25"/>
    <row r="921" s="80" customFormat="1" ht="15.75" customHeight="1" x14ac:dyDescent="0.25"/>
    <row r="922" s="80" customFormat="1" ht="15.75" customHeight="1" x14ac:dyDescent="0.25"/>
    <row r="923" s="80" customFormat="1" ht="15.75" customHeight="1" x14ac:dyDescent="0.25"/>
    <row r="924" s="80" customFormat="1" ht="15.75" customHeight="1" x14ac:dyDescent="0.25"/>
    <row r="925" s="80" customFormat="1" ht="15.75" customHeight="1" x14ac:dyDescent="0.25"/>
    <row r="926" s="80" customFormat="1" ht="15.75" customHeight="1" x14ac:dyDescent="0.25"/>
    <row r="927" s="80" customFormat="1" ht="15.75" customHeight="1" x14ac:dyDescent="0.25"/>
    <row r="928" s="80" customFormat="1" ht="15.75" customHeight="1" x14ac:dyDescent="0.25"/>
    <row r="929" s="80" customFormat="1" ht="15.75" customHeight="1" x14ac:dyDescent="0.25"/>
    <row r="930" s="80" customFormat="1" ht="15.75" customHeight="1" x14ac:dyDescent="0.25"/>
    <row r="931" s="80" customFormat="1" ht="15.75" customHeight="1" x14ac:dyDescent="0.25"/>
    <row r="932" s="80" customFormat="1" ht="15.75" customHeight="1" x14ac:dyDescent="0.25"/>
    <row r="933" s="80" customFormat="1" ht="15.75" customHeight="1" x14ac:dyDescent="0.25"/>
    <row r="934" s="80" customFormat="1" ht="15.75" customHeight="1" x14ac:dyDescent="0.25"/>
    <row r="935" s="80" customFormat="1" ht="15.75" customHeight="1" x14ac:dyDescent="0.25"/>
    <row r="936" s="80" customFormat="1" ht="15.75" customHeight="1" x14ac:dyDescent="0.25"/>
    <row r="937" s="80" customFormat="1" ht="15.75" customHeight="1" x14ac:dyDescent="0.25"/>
    <row r="938" s="80" customFormat="1" ht="15.75" customHeight="1" x14ac:dyDescent="0.25"/>
    <row r="939" s="80" customFormat="1" ht="15.75" customHeight="1" x14ac:dyDescent="0.25"/>
    <row r="940" s="80" customFormat="1" ht="15.75" customHeight="1" x14ac:dyDescent="0.25"/>
    <row r="941" s="80" customFormat="1" ht="15.75" customHeight="1" x14ac:dyDescent="0.25"/>
    <row r="942" s="80" customFormat="1" ht="15.75" customHeight="1" x14ac:dyDescent="0.25"/>
    <row r="943" s="80" customFormat="1" ht="15.75" customHeight="1" x14ac:dyDescent="0.25"/>
    <row r="944" s="80" customFormat="1" ht="15.75" customHeight="1" x14ac:dyDescent="0.25"/>
    <row r="945" s="80" customFormat="1" ht="15.75" customHeight="1" x14ac:dyDescent="0.25"/>
    <row r="946" s="80" customFormat="1" ht="15.75" customHeight="1" x14ac:dyDescent="0.25"/>
    <row r="947" s="80" customFormat="1" ht="15.75" customHeight="1" x14ac:dyDescent="0.25"/>
    <row r="948" s="80" customFormat="1" ht="15.75" customHeight="1" x14ac:dyDescent="0.25"/>
    <row r="949" s="80" customFormat="1" ht="15.75" customHeight="1" x14ac:dyDescent="0.25"/>
    <row r="950" s="80" customFormat="1" ht="15.75" customHeight="1" x14ac:dyDescent="0.25"/>
    <row r="951" s="80" customFormat="1" ht="15.75" customHeight="1" x14ac:dyDescent="0.25"/>
    <row r="952" s="80" customFormat="1" ht="15.75" customHeight="1" x14ac:dyDescent="0.25"/>
    <row r="953" s="80" customFormat="1" ht="15.75" customHeight="1" x14ac:dyDescent="0.25"/>
    <row r="954" s="80" customFormat="1" ht="15.75" customHeight="1" x14ac:dyDescent="0.25"/>
    <row r="955" s="80" customFormat="1" ht="15.75" customHeight="1" x14ac:dyDescent="0.25"/>
    <row r="956" s="80" customFormat="1" ht="15.75" customHeight="1" x14ac:dyDescent="0.25"/>
    <row r="957" s="80" customFormat="1" ht="15.75" customHeight="1" x14ac:dyDescent="0.25"/>
    <row r="958" s="80" customFormat="1" ht="15.75" customHeight="1" x14ac:dyDescent="0.25"/>
    <row r="959" s="80" customFormat="1" ht="15.75" customHeight="1" x14ac:dyDescent="0.25"/>
    <row r="960" s="80" customFormat="1" ht="15.75" customHeight="1" x14ac:dyDescent="0.25"/>
    <row r="961" s="80" customFormat="1" ht="15.75" customHeight="1" x14ac:dyDescent="0.25"/>
    <row r="962" s="80" customFormat="1" ht="15.75" customHeight="1" x14ac:dyDescent="0.25"/>
    <row r="963" s="80" customFormat="1" ht="15.75" customHeight="1" x14ac:dyDescent="0.25"/>
    <row r="964" s="80" customFormat="1" ht="15.75" customHeight="1" x14ac:dyDescent="0.25"/>
    <row r="965" s="80" customFormat="1" ht="15.75" customHeight="1" x14ac:dyDescent="0.25"/>
    <row r="966" s="80" customFormat="1" ht="15.75" customHeight="1" x14ac:dyDescent="0.25"/>
    <row r="967" s="80" customFormat="1" ht="15.75" customHeight="1" x14ac:dyDescent="0.25"/>
    <row r="968" s="80" customFormat="1" ht="15.75" customHeight="1" x14ac:dyDescent="0.25"/>
    <row r="969" s="80" customFormat="1" ht="15.75" customHeight="1" x14ac:dyDescent="0.25"/>
    <row r="970" s="80" customFormat="1" ht="15.75" customHeight="1" x14ac:dyDescent="0.25"/>
    <row r="971" s="80" customFormat="1" ht="15.75" customHeight="1" x14ac:dyDescent="0.25"/>
    <row r="972" s="80" customFormat="1" ht="15.75" customHeight="1" x14ac:dyDescent="0.25"/>
    <row r="973" s="80" customFormat="1" ht="15.75" customHeight="1" x14ac:dyDescent="0.25"/>
    <row r="974" s="80" customFormat="1" ht="15.75" customHeight="1" x14ac:dyDescent="0.25"/>
    <row r="975" s="80" customFormat="1" ht="15.75" customHeight="1" x14ac:dyDescent="0.25"/>
    <row r="976" s="80" customFormat="1" ht="15.75" customHeight="1" x14ac:dyDescent="0.25"/>
    <row r="977" s="80" customFormat="1" ht="15.75" customHeight="1" x14ac:dyDescent="0.25"/>
    <row r="978" s="80" customFormat="1" ht="15.75" customHeight="1" x14ac:dyDescent="0.25"/>
    <row r="979" s="80" customFormat="1" ht="15.75" customHeight="1" x14ac:dyDescent="0.25"/>
    <row r="980" s="80" customFormat="1" ht="15.75" customHeight="1" x14ac:dyDescent="0.25"/>
    <row r="981" s="80" customFormat="1" ht="15.75" customHeight="1" x14ac:dyDescent="0.25"/>
    <row r="982" s="80" customFormat="1" ht="15.75" customHeight="1" x14ac:dyDescent="0.25"/>
    <row r="983" s="80" customFormat="1" ht="15.75" customHeight="1" x14ac:dyDescent="0.25"/>
    <row r="984" s="80" customFormat="1" ht="15.75" customHeight="1" x14ac:dyDescent="0.25"/>
    <row r="985" s="80" customFormat="1" ht="15.75" customHeight="1" x14ac:dyDescent="0.25"/>
    <row r="986" s="80" customFormat="1" ht="15.75" customHeight="1" x14ac:dyDescent="0.25"/>
    <row r="987" s="80" customFormat="1" ht="15.75" customHeight="1" x14ac:dyDescent="0.25"/>
    <row r="988" s="80" customFormat="1" ht="15.75" customHeight="1" x14ac:dyDescent="0.25"/>
    <row r="989" s="80" customFormat="1" ht="15.75" customHeight="1" x14ac:dyDescent="0.25"/>
    <row r="990" s="80" customFormat="1" ht="15.75" customHeight="1" x14ac:dyDescent="0.25"/>
    <row r="991" s="80" customFormat="1" ht="15.75" customHeight="1" x14ac:dyDescent="0.25"/>
    <row r="992" s="80" customFormat="1" ht="15.75" customHeight="1" x14ac:dyDescent="0.25"/>
    <row r="993" s="80" customFormat="1" ht="15.75" customHeight="1" x14ac:dyDescent="0.25"/>
    <row r="994" s="80" customFormat="1" ht="15.75" customHeight="1" x14ac:dyDescent="0.25"/>
    <row r="995" s="80" customFormat="1" ht="15.75" customHeight="1" x14ac:dyDescent="0.25"/>
    <row r="996" s="80" customFormat="1" ht="15.75" customHeight="1" x14ac:dyDescent="0.25"/>
    <row r="997" s="80" customFormat="1" ht="15.75" customHeight="1" x14ac:dyDescent="0.25"/>
    <row r="998" s="80" customFormat="1" ht="15.75" customHeight="1" x14ac:dyDescent="0.25"/>
    <row r="999" s="80" customFormat="1" ht="15.75" customHeight="1" x14ac:dyDescent="0.25"/>
    <row r="1000" s="80" customFormat="1" ht="15.75" customHeight="1" x14ac:dyDescent="0.25"/>
    <row r="1001" s="80" customFormat="1" ht="15.75" customHeight="1" x14ac:dyDescent="0.25"/>
    <row r="1002" s="80" customFormat="1" ht="15.75" customHeight="1" x14ac:dyDescent="0.25"/>
    <row r="1003" s="80" customFormat="1" ht="15.75" customHeight="1" x14ac:dyDescent="0.25"/>
    <row r="1004" s="80" customFormat="1" ht="15.75" customHeight="1" x14ac:dyDescent="0.25"/>
    <row r="1005" s="80" customFormat="1" ht="15.75" customHeight="1" x14ac:dyDescent="0.25"/>
    <row r="1006" s="80" customFormat="1" ht="15.75" customHeight="1" x14ac:dyDescent="0.25"/>
    <row r="1007" s="80" customFormat="1" ht="15.75" customHeight="1" x14ac:dyDescent="0.25"/>
    <row r="1008" s="80" customFormat="1" ht="15.75" customHeight="1" x14ac:dyDescent="0.25"/>
    <row r="1009" s="80" customFormat="1" ht="15.75" customHeight="1" x14ac:dyDescent="0.25"/>
    <row r="1010" s="80" customFormat="1" ht="15.75" customHeight="1" x14ac:dyDescent="0.25"/>
    <row r="1011" s="80" customFormat="1" ht="15.75" customHeight="1" x14ac:dyDescent="0.25"/>
    <row r="1012" s="80" customFormat="1" ht="15.75" customHeight="1" x14ac:dyDescent="0.25"/>
    <row r="1013" s="80" customFormat="1" ht="15.75" customHeight="1" x14ac:dyDescent="0.25"/>
    <row r="1014" s="80" customFormat="1" ht="15.75" customHeight="1" x14ac:dyDescent="0.25"/>
    <row r="1015" s="80" customFormat="1" ht="15.75" customHeight="1" x14ac:dyDescent="0.25"/>
    <row r="1016" s="80" customFormat="1" ht="15.75" customHeight="1" x14ac:dyDescent="0.25"/>
    <row r="1017" s="80" customFormat="1" ht="15.75" customHeight="1" x14ac:dyDescent="0.25"/>
    <row r="1018" s="80" customFormat="1" ht="15.75" customHeight="1" x14ac:dyDescent="0.25"/>
    <row r="1019" s="80" customFormat="1" ht="15.75" customHeight="1" x14ac:dyDescent="0.25"/>
    <row r="1020" s="80" customFormat="1" ht="15.75" customHeight="1" x14ac:dyDescent="0.25"/>
    <row r="1021" s="80" customFormat="1" ht="15.75" customHeight="1" x14ac:dyDescent="0.25"/>
    <row r="1022" s="80" customFormat="1" ht="15.75" customHeight="1" x14ac:dyDescent="0.25"/>
    <row r="1023" s="80" customFormat="1" ht="15.75" customHeight="1" x14ac:dyDescent="0.25"/>
    <row r="1024" s="80" customFormat="1" ht="15.75" customHeight="1" x14ac:dyDescent="0.25"/>
    <row r="1025" s="80" customFormat="1" ht="15.75" customHeight="1" x14ac:dyDescent="0.25"/>
    <row r="1026" s="80" customFormat="1" ht="15.75" customHeight="1" x14ac:dyDescent="0.25"/>
    <row r="1027" s="80" customFormat="1" ht="15.75" customHeight="1" x14ac:dyDescent="0.25"/>
    <row r="1028" s="80" customFormat="1" ht="15.75" customHeight="1" x14ac:dyDescent="0.25"/>
    <row r="1029" s="80" customFormat="1" ht="15.75" customHeight="1" x14ac:dyDescent="0.25"/>
    <row r="1030" s="80" customFormat="1" ht="15.75" customHeight="1" x14ac:dyDescent="0.25"/>
    <row r="1031" s="80" customFormat="1" ht="15.75" customHeight="1" x14ac:dyDescent="0.25"/>
    <row r="1032" s="80" customFormat="1" ht="15.75" customHeight="1" x14ac:dyDescent="0.25"/>
    <row r="1033" s="80" customFormat="1" ht="15.75" customHeight="1" x14ac:dyDescent="0.25"/>
    <row r="1034" s="80" customFormat="1" ht="15.75" customHeight="1" x14ac:dyDescent="0.25"/>
    <row r="1035" s="80" customFormat="1" ht="15.75" customHeight="1" x14ac:dyDescent="0.25"/>
    <row r="1036" s="80" customFormat="1" ht="15.75" customHeight="1" x14ac:dyDescent="0.25"/>
    <row r="1037" s="80" customFormat="1" ht="15.75" customHeight="1" x14ac:dyDescent="0.25"/>
    <row r="1038" s="80" customFormat="1" ht="15.75" customHeight="1" x14ac:dyDescent="0.25"/>
    <row r="1039" s="80" customFormat="1" ht="15.75" customHeight="1" x14ac:dyDescent="0.25"/>
    <row r="1040" s="80" customFormat="1" ht="15.75" customHeight="1" x14ac:dyDescent="0.25"/>
    <row r="1041" s="80" customFormat="1" ht="15.75" customHeight="1" x14ac:dyDescent="0.25"/>
    <row r="1042" s="80" customFormat="1" ht="15.75" customHeight="1" x14ac:dyDescent="0.25"/>
    <row r="1043" s="80" customFormat="1" ht="15.75" customHeight="1" x14ac:dyDescent="0.25"/>
    <row r="1044" s="80" customFormat="1" ht="15.75" customHeight="1" x14ac:dyDescent="0.25"/>
    <row r="1045" s="80" customFormat="1" ht="15.75" customHeight="1" x14ac:dyDescent="0.25"/>
    <row r="1046" s="80" customFormat="1" ht="15.75" customHeight="1" x14ac:dyDescent="0.25"/>
    <row r="1047" s="80" customFormat="1" ht="15.75" customHeight="1" x14ac:dyDescent="0.25"/>
    <row r="1048" s="80" customFormat="1" x14ac:dyDescent="0.25"/>
    <row r="1049" s="80" customFormat="1" x14ac:dyDescent="0.25"/>
  </sheetData>
  <sheetProtection algorithmName="SHA-512" hashValue="VAdOQ3gCjsDWD47TDmiU+HM+fzehYk1TfP2IJv8IpHBgeHU0yZueCVv1Jc1+QXuK5afT07UkSBX97peExhVavQ==" saltValue="KpEehnvcs00/m74wQtNjPQ==" spinCount="100000" sheet="1" objects="1" scenarios="1"/>
  <phoneticPr fontId="23" type="noConversion"/>
  <hyperlinks>
    <hyperlink ref="K14" r:id="rId1" xr:uid="{57EAB215-FCF3-4E2F-B3A0-F2322986BE2D}"/>
    <hyperlink ref="K32" r:id="rId2" xr:uid="{D8651A19-0C8D-4528-BB47-06A624BB4AAF}"/>
    <hyperlink ref="K61" r:id="rId3" xr:uid="{E35D7B56-C9B1-4022-B4E9-26C593C04116}"/>
    <hyperlink ref="K62" r:id="rId4" xr:uid="{F344200E-84BB-4EE2-AB69-10358E99CA2A}"/>
    <hyperlink ref="K72" r:id="rId5" xr:uid="{EE6DAD20-92B5-44AB-B260-C0B48A150BE1}"/>
    <hyperlink ref="K82" r:id="rId6" xr:uid="{7368737B-9178-43CD-B456-28E3DAE6561F}"/>
    <hyperlink ref="K90" r:id="rId7" xr:uid="{82972DFD-E83F-4EFF-89BD-FCF854D5B48E}"/>
    <hyperlink ref="K103" r:id="rId8" xr:uid="{E02B806B-5A3B-4846-8315-E46F03E00D16}"/>
    <hyperlink ref="K154" r:id="rId9" xr:uid="{8A148989-02E1-4BA0-BBFD-512EA680F45F}"/>
    <hyperlink ref="K165" r:id="rId10" xr:uid="{C4969CB7-4628-47C1-AFF4-A9BAE3767D37}"/>
    <hyperlink ref="K176" r:id="rId11" xr:uid="{67F2E86D-5257-4ABF-9FD4-20084037BD2B}"/>
    <hyperlink ref="K177" r:id="rId12" xr:uid="{DE99228D-43A6-4824-9696-8107D809960D}"/>
    <hyperlink ref="K178" r:id="rId13" xr:uid="{74DBABF2-907E-4061-8E4C-E275AE29FE7E}"/>
    <hyperlink ref="K179" r:id="rId14" xr:uid="{D0FCEBC8-86C0-40BA-9B04-83E515F6FAF7}"/>
    <hyperlink ref="K180" r:id="rId15" xr:uid="{56E6B06E-2B66-44DD-9095-7CA2482EFCFD}"/>
    <hyperlink ref="K181" r:id="rId16" xr:uid="{1CFB6F85-914E-4D50-95E3-B92C2507755C}"/>
    <hyperlink ref="K182" r:id="rId17" xr:uid="{9F973D51-4F93-4C05-8A98-D0705ADFB737}"/>
    <hyperlink ref="K183" r:id="rId18" xr:uid="{7FC88F92-944C-4612-8621-E035F01233F3}"/>
    <hyperlink ref="K184" r:id="rId19" xr:uid="{184E6F4B-B6AF-4300-B3AD-987E6D66B3A8}"/>
    <hyperlink ref="K185" r:id="rId20" xr:uid="{DC6F1349-4DE9-4BBA-8322-0A45DAE6F414}"/>
    <hyperlink ref="K186" r:id="rId21" xr:uid="{9336D378-AB7A-40AF-842B-36C32F06D521}"/>
    <hyperlink ref="K195" r:id="rId22" xr:uid="{9A2F5644-D4AE-477F-A5CE-2B289B831D4D}"/>
    <hyperlink ref="K241" r:id="rId23" xr:uid="{1E78D2A8-29DF-4A3F-9BEE-FB87ED4D67EC}"/>
    <hyperlink ref="K296" r:id="rId24" xr:uid="{0EA4400A-7502-4BE5-8D46-667AE3A47E70}"/>
    <hyperlink ref="K297" r:id="rId25" xr:uid="{108D24E3-93CA-4761-B236-F85048D4E67C}"/>
    <hyperlink ref="K301" r:id="rId26" xr:uid="{DCFCA324-0CA4-4C5F-ABB0-B0F5873619F3}"/>
    <hyperlink ref="K308" r:id="rId27" xr:uid="{861F6978-37C0-4969-A0DD-AE6DF82AC7F0}"/>
    <hyperlink ref="K309" r:id="rId28" xr:uid="{9DA61F86-577F-4260-8D11-14BCA4074814}"/>
    <hyperlink ref="K312" r:id="rId29" xr:uid="{B033F289-9E31-41D3-9884-CA52CA6AD06A}"/>
    <hyperlink ref="K313" r:id="rId30" xr:uid="{1C1EFAC9-99B7-4445-B161-C6C8116D4362}"/>
    <hyperlink ref="K314" r:id="rId31" xr:uid="{87378FB0-E4F3-46E4-86EE-55DB5B99E49A}"/>
    <hyperlink ref="K315" r:id="rId32" xr:uid="{AAA7FD56-10CC-4EC6-B3FE-6D5B5D1481BE}"/>
    <hyperlink ref="K316" r:id="rId33" xr:uid="{EB9195D2-0B58-4615-9374-8FC53B75BCDF}"/>
    <hyperlink ref="K317" r:id="rId34" xr:uid="{FCF48DCE-C500-406A-8543-8BDF6E570E6E}"/>
    <hyperlink ref="K319" r:id="rId35" xr:uid="{9E3A308B-6742-42FF-B1EB-B8F5768A45EA}"/>
    <hyperlink ref="K320" r:id="rId36" xr:uid="{2A1C39AF-57E4-4441-B3CB-716D93F32140}"/>
    <hyperlink ref="K323" r:id="rId37" xr:uid="{059C754E-4653-46F3-88D3-AF6256B4390C}"/>
    <hyperlink ref="K324" r:id="rId38" xr:uid="{BF5D182E-F38A-43E7-8C4E-AF1D51E7D7B3}"/>
    <hyperlink ref="K325" r:id="rId39" xr:uid="{FFC6850B-01A8-4700-9C38-E907733FE202}"/>
    <hyperlink ref="K326" r:id="rId40" xr:uid="{DF270F14-F029-4634-9F4F-9BF136CBDDBB}"/>
    <hyperlink ref="K327" r:id="rId41" xr:uid="{D46E7856-1C02-435A-A166-AFBF932D4821}"/>
    <hyperlink ref="K328" r:id="rId42" xr:uid="{046F4772-CECD-4734-B275-14DA346AC759}"/>
    <hyperlink ref="K329" r:id="rId43" xr:uid="{53DC0680-6949-472E-B1F4-F688CD249D2F}"/>
    <hyperlink ref="K331" r:id="rId44" xr:uid="{A66E15BA-B1EE-464E-9A98-5726C3B9D439}"/>
    <hyperlink ref="K334" r:id="rId45" xr:uid="{D184A5DF-4186-4DF3-B62B-01AD50EACAEB}"/>
    <hyperlink ref="K335" r:id="rId46" xr:uid="{37E1342B-E931-440E-BB59-8015DA53FCC0}"/>
    <hyperlink ref="K337" r:id="rId47" xr:uid="{BB9FA274-9C1C-4192-9EEF-4F4ACD7161EA}"/>
    <hyperlink ref="K338" r:id="rId48" xr:uid="{05748611-478E-47A6-A0E9-D10E681EAEE7}"/>
    <hyperlink ref="K340" r:id="rId49" xr:uid="{C9B64DED-7915-4019-B3CC-4CAD40238C7B}"/>
    <hyperlink ref="K341" r:id="rId50" xr:uid="{3694823A-783E-48AC-AEA2-F3EE644A49FA}"/>
    <hyperlink ref="K342" r:id="rId51" xr:uid="{59CFB2FC-D2C6-4F1C-ACC4-176753649BA7}"/>
    <hyperlink ref="K344" r:id="rId52" xr:uid="{24D9B268-22B5-43F3-BCFD-FAEFEAC6F5C8}"/>
    <hyperlink ref="K346" r:id="rId53" xr:uid="{5490EBA7-C9F2-483B-BE9A-BDCFEE086E43}"/>
    <hyperlink ref="K347" r:id="rId54" xr:uid="{E6341AE3-1E6E-4911-8EB3-AB51DC36DFCC}"/>
    <hyperlink ref="K348" r:id="rId55" xr:uid="{76EA7E8C-4B28-4199-92B8-881148EF08B5}"/>
    <hyperlink ref="K352" r:id="rId56" xr:uid="{CDA95FDE-2789-4AFB-AEF5-C224203AF888}"/>
    <hyperlink ref="K353" r:id="rId57" xr:uid="{6340F0BD-3EA6-4677-BC59-00F7B517641E}"/>
    <hyperlink ref="K354" r:id="rId58" xr:uid="{675E597B-33E7-49B8-B811-542DEA81151A}"/>
    <hyperlink ref="K306" r:id="rId59" location="header" xr:uid="{8A9CA7FD-7E95-4305-BFCA-F96BDE90213A}"/>
  </hyperlinks>
  <pageMargins left="0.7" right="0.7" top="0.75" bottom="0.75" header="0" footer="0"/>
  <pageSetup orientation="landscape" r:id="rId60"/>
  <tableParts count="1">
    <tablePart r:id="rId6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000"/>
  <sheetViews>
    <sheetView workbookViewId="0">
      <selection activeCell="B24" sqref="B24"/>
    </sheetView>
  </sheetViews>
  <sheetFormatPr defaultColWidth="14.42578125" defaultRowHeight="15" customHeight="1" x14ac:dyDescent="0.25"/>
  <cols>
    <col min="1" max="1" width="11.140625" customWidth="1"/>
    <col min="2" max="2" width="145" customWidth="1"/>
    <col min="3" max="26" width="8.7109375" customWidth="1"/>
  </cols>
  <sheetData>
    <row r="1" spans="1:2" x14ac:dyDescent="0.25">
      <c r="A1" s="2" t="s">
        <v>703</v>
      </c>
      <c r="B1" s="2" t="s">
        <v>704</v>
      </c>
    </row>
    <row r="2" spans="1:2" x14ac:dyDescent="0.25">
      <c r="A2" s="2">
        <v>1</v>
      </c>
      <c r="B2" s="2" t="s">
        <v>7</v>
      </c>
    </row>
    <row r="3" spans="1:2" x14ac:dyDescent="0.25">
      <c r="A3" s="25">
        <f>3.14*1^2</f>
        <v>3.14</v>
      </c>
      <c r="B3" s="5" t="s">
        <v>8</v>
      </c>
    </row>
    <row r="4" spans="1:2" x14ac:dyDescent="0.25">
      <c r="A4" s="25">
        <f>(3.14*2^2)</f>
        <v>12.56</v>
      </c>
      <c r="B4" s="5" t="s">
        <v>9</v>
      </c>
    </row>
    <row r="5" spans="1:2" x14ac:dyDescent="0.25">
      <c r="A5" s="25">
        <f>(3.14*3^2)</f>
        <v>28.26</v>
      </c>
      <c r="B5" s="5" t="s">
        <v>726</v>
      </c>
    </row>
    <row r="6" spans="1:2" x14ac:dyDescent="0.25">
      <c r="A6" s="25">
        <f>(3.14*4^2)</f>
        <v>50.24</v>
      </c>
      <c r="B6" s="5" t="s">
        <v>727</v>
      </c>
    </row>
    <row r="7" spans="1:2" x14ac:dyDescent="0.25">
      <c r="A7" s="25">
        <f>(3.14*7.5^2)*0.75</f>
        <v>132.46875</v>
      </c>
      <c r="B7" s="27" t="s">
        <v>716</v>
      </c>
    </row>
    <row r="8" spans="1:2" x14ac:dyDescent="0.25">
      <c r="A8" s="25">
        <f>(3.14*12^2)*0.75</f>
        <v>339.12</v>
      </c>
      <c r="B8" s="5" t="s">
        <v>10</v>
      </c>
    </row>
    <row r="9" spans="1:2" x14ac:dyDescent="0.25">
      <c r="A9" s="25">
        <f>(3.14*15^2)*0.75</f>
        <v>529.875</v>
      </c>
      <c r="B9" s="5" t="s">
        <v>11</v>
      </c>
    </row>
    <row r="10" spans="1:2" x14ac:dyDescent="0.25">
      <c r="A10" s="2">
        <v>1</v>
      </c>
      <c r="B10" s="5" t="s">
        <v>12</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sheetProtection algorithmName="SHA-512" hashValue="B1VvZTKX2AxN0qzDl7dI5ps+/FGWXyjgfsGEOQ0qZUVv6Nlv6rrUUyh9ZVGbBE0j3u5qMWUjKqRHPqH0JGccqQ==" saltValue="FbtU04RgvVaNvEsnPSYm3A==" spinCount="100000" sheet="1" objects="1" scenarios="1"/>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4 n T G W P F q 3 7 K k A A A A 9 g A A A B I A H A B D b 2 5 m a W c v U G F j a 2 F n Z S 5 4 b W w g o h g A K K A U A A A A A A A A A A A A A A A A A A A A A A A A A A A A h Y 9 B D o I w F E S v Q r q n L T U m S j 5 l 4 V Y S E 6 J x S 2 q F R v g Y W i x 3 c + G R v I I Y R d 2 5 n D d v M X O / 3 i A d m j q 4 6 M 6 a F h M S U U 4 C j a o 9 G C w T 0 r t j u C C p h E 2 h T k W p g 1 F G G w / 2 k J D K u X P M m P e e + h l t u 5 I J z i O 2 z 9 a 5 q n R T k I 9 s / s u h Q e s K V J p I 2 L 3 G S E E j s a R i L i g H N k H I D H 4 F M e 5 9 t j 8 Q V n 3 t + k 5 L j e E 2 B z Z F Y O 8 P 8 g F Q S w M E F A A C A A g A 4 n T G 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O J 0 x l g o i k e 4 D g A A A B E A A A A T A B w A R m 9 y b X V s Y X M v U 2 V j d G l v b j E u b S C i G A A o o B Q A A A A A A A A A A A A A A A A A A A A A A A A A A A A r T k 0 u y c z P U w i G 0 I b W A F B L A Q I t A B Q A A g A I A O J 0 x l j x a t + y p A A A A P Y A A A A S A A A A A A A A A A A A A A A A A A A A A A B D b 2 5 m a W c v U G F j a 2 F n Z S 5 4 b W x Q S w E C L Q A U A A I A C A D i d M Z Y D 8 r p q 6 Q A A A D p A A A A E w A A A A A A A A A A A A A A A A D w A A A A W 0 N v b n R l b n R f V H l w Z X N d L n h t b F B L A Q I t A B Q A A g A I A O J 0 x l 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T 7 s N 2 q Y Q 9 T b / t E y / O W Q w z A A A A A A I A A A A A A A N m A A D A A A A A E A A A A A G N g j L O I x Z 1 A V O Q Y u q O d N k A A A A A B I A A A K A A A A A Q A A A A b M d a 3 Z R y X / g P M j L o B v N X t F A A A A C L v l W f Z m W k 3 Z 7 Y d 7 k d w F w O Q Z x k 6 e 9 O k J H X c B 2 R B Z f k a F p 6 i g N Q W M D s K x q p g v x N 3 z S m j M k 8 m r 6 Y k l v D p 5 V 0 r / Q L h N q P n 9 Y U 5 j l c S M E z N k b B Z R Q A A A B E v y 1 K 7 q 9 w b / G e M 5 P h V W 0 a J O I 0 I w = = < / D a t a M a s h u p > 
</file>

<file path=customXml/itemProps1.xml><?xml version="1.0" encoding="utf-8"?>
<ds:datastoreItem xmlns:ds="http://schemas.openxmlformats.org/officeDocument/2006/customXml" ds:itemID="{16068B3E-2C74-4C7A-97D1-EC066B4024B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Landscape Materials</vt:lpstr>
      <vt:lpstr>Scoresheet</vt:lpstr>
      <vt:lpstr>Moab City Approved Plant List</vt:lpstr>
      <vt:lpstr>Plant size reference</vt:lpstr>
      <vt:lpstr>CommonName</vt:lpstr>
      <vt:lpstr>PlantType</vt:lpstr>
      <vt:lpstr>SciName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 Lamm</dc:creator>
  <cp:lastModifiedBy>Alexi Lamm</cp:lastModifiedBy>
  <dcterms:created xsi:type="dcterms:W3CDTF">2023-06-07T21:21:13Z</dcterms:created>
  <dcterms:modified xsi:type="dcterms:W3CDTF">2024-11-21T20:19:56Z</dcterms:modified>
</cp:coreProperties>
</file>